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a84f7285cb0ff3/Sdílení-hlavní složka/! BURZA - sdileni-cely-tym-bez-MM/Slozene-uroceni-tabulka/"/>
    </mc:Choice>
  </mc:AlternateContent>
  <xr:revisionPtr revIDLastSave="38" documentId="8_{63419083-94D2-4E37-9CA3-EE9DC43DF94F}" xr6:coauthVersionLast="47" xr6:coauthVersionMax="47" xr10:uidLastSave="{B0F23048-7C16-9C4E-8C56-6AD942963CB1}"/>
  <workbookProtection workbookAlgorithmName="SHA-512" workbookHashValue="8+rRtYq+vhPACU8NOMMxcswYYAiZg4vMo+S8K3vDw51jpVPYOYeC1E6FSAscKYQ11Pyy+q64Of8SAs2sg+cHeA==" workbookSaltValue="VhYGVVjCg48R39cKXDw/AA==" workbookSpinCount="100000" lockStructure="1"/>
  <bookViews>
    <workbookView xWindow="0" yWindow="500" windowWidth="33600" windowHeight="19400" xr2:uid="{FECEEA8A-2EF2-4E50-991A-458601CE31D7}"/>
  </bookViews>
  <sheets>
    <sheet name="Zadání" sheetId="1" r:id="rId1"/>
    <sheet name="Graf_6 měsíců" sheetId="4" r:id="rId2"/>
    <sheet name="Graf_12 měsíců" sheetId="3" r:id="rId3"/>
    <sheet name="Graf_24 měsíců" sheetId="5" r:id="rId4"/>
    <sheet name="Graf_36 měsíců" sheetId="9" r:id="rId5"/>
    <sheet name="Graf_48 měsíců" sheetId="10" r:id="rId6"/>
    <sheet name="Graf_60 měsíců" sheetId="6" r:id="rId7"/>
    <sheet name="V" sheetId="8" state="hidden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8" l="1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C5" i="8"/>
  <c r="E5" i="8" s="1"/>
  <c r="G5" i="8" s="1"/>
  <c r="H5" i="8" s="1"/>
  <c r="I5" i="8" s="1"/>
  <c r="J5" i="8" l="1"/>
  <c r="H6" i="8" s="1"/>
  <c r="I6" i="8" s="1"/>
  <c r="F5" i="8"/>
  <c r="L5" i="8" s="1"/>
  <c r="M5" i="8" s="1"/>
  <c r="K5" i="8" l="1"/>
  <c r="C6" i="8"/>
  <c r="E6" i="8" s="1"/>
  <c r="G6" i="8" s="1"/>
  <c r="J6" i="8" s="1"/>
  <c r="H7" i="8" s="1"/>
  <c r="F6" i="8" l="1"/>
  <c r="L6" i="8" s="1"/>
  <c r="M6" i="8" s="1"/>
  <c r="C7" i="8"/>
  <c r="E7" i="8" s="1"/>
  <c r="I7" i="8"/>
  <c r="K6" i="8"/>
  <c r="F7" i="8" l="1"/>
  <c r="L7" i="8" s="1"/>
  <c r="M7" i="8" s="1"/>
  <c r="G7" i="8"/>
  <c r="J7" i="8" s="1"/>
  <c r="H8" i="8" s="1"/>
  <c r="K7" i="8" l="1"/>
  <c r="C8" i="8"/>
  <c r="I8" i="8"/>
  <c r="E8" i="8" l="1"/>
  <c r="F8" i="8" s="1"/>
  <c r="L8" i="8" s="1"/>
  <c r="M8" i="8" s="1"/>
  <c r="G8" i="8"/>
  <c r="J8" i="8" s="1"/>
  <c r="H9" i="8" l="1"/>
  <c r="I9" i="8" s="1"/>
  <c r="C9" i="8"/>
  <c r="E9" i="8" s="1"/>
  <c r="F9" i="8" s="1"/>
  <c r="K8" i="8"/>
  <c r="L9" i="8" l="1"/>
  <c r="M9" i="8" s="1"/>
  <c r="G9" i="8"/>
  <c r="J9" i="8" s="1"/>
  <c r="C10" i="8" l="1"/>
  <c r="E10" i="8" s="1"/>
  <c r="F10" i="8" s="1"/>
  <c r="H10" i="8"/>
  <c r="I10" i="8" s="1"/>
  <c r="K9" i="8"/>
  <c r="L10" i="8" l="1"/>
  <c r="M10" i="8" s="1"/>
  <c r="G10" i="8"/>
  <c r="J10" i="8" s="1"/>
  <c r="K10" i="8" l="1"/>
  <c r="C11" i="8"/>
  <c r="E11" i="8" s="1"/>
  <c r="F11" i="8" s="1"/>
  <c r="H11" i="8"/>
  <c r="I11" i="8" s="1"/>
  <c r="L11" i="8" l="1"/>
  <c r="M11" i="8" s="1"/>
  <c r="G11" i="8"/>
  <c r="J11" i="8" s="1"/>
  <c r="H12" i="8" l="1"/>
  <c r="I12" i="8" s="1"/>
  <c r="C12" i="8"/>
  <c r="E12" i="8" s="1"/>
  <c r="F12" i="8" s="1"/>
  <c r="K11" i="8"/>
  <c r="L12" i="8" l="1"/>
  <c r="M12" i="8" s="1"/>
  <c r="G12" i="8"/>
  <c r="J12" i="8" s="1"/>
  <c r="C13" i="8" l="1"/>
  <c r="E13" i="8" s="1"/>
  <c r="F13" i="8" s="1"/>
  <c r="K12" i="8"/>
  <c r="H13" i="8"/>
  <c r="I13" i="8" s="1"/>
  <c r="L13" i="8" l="1"/>
  <c r="M13" i="8" s="1"/>
  <c r="G13" i="8"/>
  <c r="J13" i="8" s="1"/>
  <c r="H14" i="8" l="1"/>
  <c r="I14" i="8" s="1"/>
  <c r="K13" i="8"/>
  <c r="C14" i="8"/>
  <c r="E14" i="8" s="1"/>
  <c r="F14" i="8" s="1"/>
  <c r="L14" i="8" l="1"/>
  <c r="M14" i="8" s="1"/>
  <c r="G14" i="8"/>
  <c r="J14" i="8" s="1"/>
  <c r="C15" i="8" l="1"/>
  <c r="E15" i="8" s="1"/>
  <c r="F15" i="8" s="1"/>
  <c r="H15" i="8"/>
  <c r="I15" i="8" s="1"/>
  <c r="K14" i="8"/>
  <c r="L15" i="8" l="1"/>
  <c r="M15" i="8" s="1"/>
  <c r="G15" i="8"/>
  <c r="J15" i="8" s="1"/>
  <c r="K15" i="8" l="1"/>
  <c r="H16" i="8"/>
  <c r="I16" i="8" s="1"/>
  <c r="C16" i="8"/>
  <c r="E16" i="8" s="1"/>
  <c r="F16" i="8" s="1"/>
  <c r="F6" i="1" s="1"/>
  <c r="L16" i="8" l="1"/>
  <c r="G16" i="8"/>
  <c r="J16" i="8" s="1"/>
  <c r="M16" i="8" l="1"/>
  <c r="F10" i="1" s="1"/>
  <c r="F8" i="1"/>
  <c r="F9" i="1" s="1"/>
  <c r="H17" i="8"/>
  <c r="I17" i="8" s="1"/>
  <c r="K16" i="8"/>
  <c r="F12" i="1" s="1"/>
  <c r="C17" i="8"/>
  <c r="E17" i="8" s="1"/>
  <c r="F17" i="8" s="1"/>
  <c r="L17" i="8" l="1"/>
  <c r="M17" i="8" s="1"/>
  <c r="G17" i="8"/>
  <c r="J17" i="8" s="1"/>
  <c r="C18" i="8" l="1"/>
  <c r="E18" i="8" s="1"/>
  <c r="F18" i="8" s="1"/>
  <c r="K17" i="8"/>
  <c r="H18" i="8"/>
  <c r="I18" i="8" s="1"/>
  <c r="L18" i="8" l="1"/>
  <c r="M18" i="8" s="1"/>
  <c r="G18" i="8"/>
  <c r="J18" i="8" s="1"/>
  <c r="K18" i="8" l="1"/>
  <c r="C19" i="8"/>
  <c r="E19" i="8" s="1"/>
  <c r="F19" i="8" s="1"/>
  <c r="H19" i="8"/>
  <c r="I19" i="8" s="1"/>
  <c r="L19" i="8" l="1"/>
  <c r="M19" i="8" s="1"/>
  <c r="G19" i="8"/>
  <c r="J19" i="8" s="1"/>
  <c r="H20" i="8" l="1"/>
  <c r="I20" i="8" s="1"/>
  <c r="C20" i="8"/>
  <c r="E20" i="8" s="1"/>
  <c r="F20" i="8" s="1"/>
  <c r="K19" i="8"/>
  <c r="L20" i="8" l="1"/>
  <c r="M20" i="8" s="1"/>
  <c r="G20" i="8"/>
  <c r="J20" i="8" s="1"/>
  <c r="C21" i="8" l="1"/>
  <c r="E21" i="8" s="1"/>
  <c r="F21" i="8" s="1"/>
  <c r="H21" i="8"/>
  <c r="I21" i="8" s="1"/>
  <c r="K20" i="8"/>
  <c r="L21" i="8" l="1"/>
  <c r="M21" i="8" s="1"/>
  <c r="G21" i="8"/>
  <c r="J21" i="8" s="1"/>
  <c r="K21" i="8" l="1"/>
  <c r="H22" i="8"/>
  <c r="I22" i="8" s="1"/>
  <c r="C22" i="8"/>
  <c r="E22" i="8" s="1"/>
  <c r="F22" i="8" s="1"/>
  <c r="L22" i="8" l="1"/>
  <c r="M22" i="8" s="1"/>
  <c r="G22" i="8"/>
  <c r="J22" i="8" s="1"/>
  <c r="H23" i="8" l="1"/>
  <c r="I23" i="8" s="1"/>
  <c r="K22" i="8"/>
  <c r="C23" i="8"/>
  <c r="E23" i="8" s="1"/>
  <c r="F23" i="8" s="1"/>
  <c r="L23" i="8" l="1"/>
  <c r="M23" i="8" s="1"/>
  <c r="G23" i="8"/>
  <c r="J23" i="8" s="1"/>
  <c r="C24" i="8" l="1"/>
  <c r="E24" i="8" s="1"/>
  <c r="F24" i="8" s="1"/>
  <c r="K23" i="8"/>
  <c r="H24" i="8"/>
  <c r="I24" i="8" s="1"/>
  <c r="L24" i="8" l="1"/>
  <c r="M24" i="8" s="1"/>
  <c r="G24" i="8"/>
  <c r="J24" i="8" s="1"/>
  <c r="K24" i="8" l="1"/>
  <c r="C25" i="8"/>
  <c r="E25" i="8" s="1"/>
  <c r="F25" i="8" s="1"/>
  <c r="H25" i="8"/>
  <c r="I25" i="8" s="1"/>
  <c r="L25" i="8" l="1"/>
  <c r="M25" i="8" s="1"/>
  <c r="G25" i="8"/>
  <c r="J25" i="8" s="1"/>
  <c r="H26" i="8" l="1"/>
  <c r="I26" i="8" s="1"/>
  <c r="K25" i="8"/>
  <c r="C26" i="8"/>
  <c r="E26" i="8" s="1"/>
  <c r="F26" i="8" s="1"/>
  <c r="L26" i="8" l="1"/>
  <c r="M26" i="8" s="1"/>
  <c r="G26" i="8"/>
  <c r="J26" i="8" s="1"/>
  <c r="C27" i="8" l="1"/>
  <c r="E27" i="8" s="1"/>
  <c r="F27" i="8" s="1"/>
  <c r="K26" i="8"/>
  <c r="H27" i="8"/>
  <c r="I27" i="8" s="1"/>
  <c r="L27" i="8" l="1"/>
  <c r="M27" i="8" s="1"/>
  <c r="G27" i="8"/>
  <c r="J27" i="8" s="1"/>
  <c r="K27" i="8" l="1"/>
  <c r="H28" i="8"/>
  <c r="I28" i="8" s="1"/>
  <c r="C28" i="8"/>
  <c r="E28" i="8" s="1"/>
  <c r="F28" i="8" s="1"/>
  <c r="L28" i="8" l="1"/>
  <c r="G28" i="8"/>
  <c r="J28" i="8" s="1"/>
  <c r="M28" i="8" l="1"/>
  <c r="H29" i="8"/>
  <c r="I29" i="8" s="1"/>
  <c r="K28" i="8"/>
  <c r="C29" i="8"/>
  <c r="E29" i="8" s="1"/>
  <c r="F29" i="8" s="1"/>
  <c r="L29" i="8" l="1"/>
  <c r="M29" i="8" s="1"/>
  <c r="G29" i="8"/>
  <c r="J29" i="8" s="1"/>
  <c r="C30" i="8" l="1"/>
  <c r="E30" i="8" s="1"/>
  <c r="F30" i="8" s="1"/>
  <c r="H30" i="8"/>
  <c r="I30" i="8" s="1"/>
  <c r="K29" i="8"/>
  <c r="L30" i="8" l="1"/>
  <c r="M30" i="8" s="1"/>
  <c r="G30" i="8"/>
  <c r="J30" i="8" s="1"/>
  <c r="K30" i="8" l="1"/>
  <c r="H31" i="8"/>
  <c r="I31" i="8" s="1"/>
  <c r="C31" i="8"/>
  <c r="E31" i="8" s="1"/>
  <c r="F31" i="8" s="1"/>
  <c r="L31" i="8" l="1"/>
  <c r="M31" i="8" s="1"/>
  <c r="G31" i="8"/>
  <c r="J31" i="8" s="1"/>
  <c r="H32" i="8" l="1"/>
  <c r="I32" i="8" s="1"/>
  <c r="C32" i="8"/>
  <c r="E32" i="8" s="1"/>
  <c r="F32" i="8" s="1"/>
  <c r="K31" i="8"/>
  <c r="L32" i="8" l="1"/>
  <c r="M32" i="8" s="1"/>
  <c r="G32" i="8"/>
  <c r="J32" i="8" s="1"/>
  <c r="C33" i="8" l="1"/>
  <c r="E33" i="8" s="1"/>
  <c r="F33" i="8" s="1"/>
  <c r="H33" i="8"/>
  <c r="I33" i="8" s="1"/>
  <c r="K32" i="8"/>
  <c r="L33" i="8" l="1"/>
  <c r="M33" i="8" s="1"/>
  <c r="G33" i="8"/>
  <c r="J33" i="8" s="1"/>
  <c r="K33" i="8" l="1"/>
  <c r="H34" i="8"/>
  <c r="I34" i="8" s="1"/>
  <c r="C34" i="8"/>
  <c r="E34" i="8" s="1"/>
  <c r="F34" i="8" s="1"/>
  <c r="L34" i="8" l="1"/>
  <c r="M34" i="8" s="1"/>
  <c r="G34" i="8"/>
  <c r="J34" i="8" s="1"/>
  <c r="H35" i="8" l="1"/>
  <c r="I35" i="8" s="1"/>
  <c r="K34" i="8"/>
  <c r="C35" i="8"/>
  <c r="E35" i="8" s="1"/>
  <c r="F35" i="8" s="1"/>
  <c r="L35" i="8" l="1"/>
  <c r="M35" i="8" s="1"/>
  <c r="G35" i="8"/>
  <c r="J35" i="8" s="1"/>
  <c r="C36" i="8" l="1"/>
  <c r="E36" i="8" s="1"/>
  <c r="F36" i="8" s="1"/>
  <c r="K35" i="8"/>
  <c r="H36" i="8"/>
  <c r="I36" i="8" s="1"/>
  <c r="L36" i="8" l="1"/>
  <c r="M36" i="8" s="1"/>
  <c r="G36" i="8"/>
  <c r="J36" i="8" s="1"/>
  <c r="K36" i="8" l="1"/>
  <c r="C37" i="8"/>
  <c r="E37" i="8" s="1"/>
  <c r="F37" i="8" s="1"/>
  <c r="H37" i="8"/>
  <c r="I37" i="8" s="1"/>
  <c r="L37" i="8" l="1"/>
  <c r="M37" i="8" s="1"/>
  <c r="G37" i="8"/>
  <c r="J37" i="8" s="1"/>
  <c r="H38" i="8" l="1"/>
  <c r="I38" i="8" s="1"/>
  <c r="C38" i="8"/>
  <c r="E38" i="8" s="1"/>
  <c r="F38" i="8" s="1"/>
  <c r="K37" i="8"/>
  <c r="L38" i="8" l="1"/>
  <c r="M38" i="8" s="1"/>
  <c r="G38" i="8"/>
  <c r="J38" i="8" s="1"/>
  <c r="C39" i="8" l="1"/>
  <c r="E39" i="8" s="1"/>
  <c r="F39" i="8" s="1"/>
  <c r="H39" i="8"/>
  <c r="I39" i="8" s="1"/>
  <c r="K38" i="8"/>
  <c r="L39" i="8" l="1"/>
  <c r="M39" i="8" s="1"/>
  <c r="G39" i="8"/>
  <c r="J39" i="8" s="1"/>
  <c r="K39" i="8" l="1"/>
  <c r="C40" i="8"/>
  <c r="E40" i="8" s="1"/>
  <c r="F40" i="8" s="1"/>
  <c r="H40" i="8"/>
  <c r="I40" i="8" s="1"/>
  <c r="L40" i="8" l="1"/>
  <c r="M40" i="8" s="1"/>
  <c r="G40" i="8"/>
  <c r="J40" i="8" s="1"/>
  <c r="H41" i="8" l="1"/>
  <c r="I41" i="8" s="1"/>
  <c r="K40" i="8"/>
  <c r="C41" i="8"/>
  <c r="E41" i="8" s="1"/>
  <c r="F41" i="8" s="1"/>
  <c r="L41" i="8" l="1"/>
  <c r="M41" i="8" s="1"/>
  <c r="G41" i="8"/>
  <c r="J41" i="8" s="1"/>
  <c r="C42" i="8" l="1"/>
  <c r="E42" i="8" s="1"/>
  <c r="F42" i="8" s="1"/>
  <c r="K41" i="8"/>
  <c r="H42" i="8"/>
  <c r="I42" i="8" s="1"/>
  <c r="L42" i="8" l="1"/>
  <c r="M42" i="8" s="1"/>
  <c r="G42" i="8"/>
  <c r="J42" i="8" s="1"/>
  <c r="K42" i="8" l="1"/>
  <c r="C43" i="8"/>
  <c r="E43" i="8" s="1"/>
  <c r="F43" i="8" s="1"/>
  <c r="H43" i="8"/>
  <c r="I43" i="8" s="1"/>
  <c r="L43" i="8" l="1"/>
  <c r="M43" i="8" s="1"/>
  <c r="G43" i="8"/>
  <c r="J43" i="8" s="1"/>
  <c r="H44" i="8" l="1"/>
  <c r="I44" i="8" s="1"/>
  <c r="C44" i="8"/>
  <c r="E44" i="8" s="1"/>
  <c r="F44" i="8" s="1"/>
  <c r="K43" i="8"/>
  <c r="L44" i="8" l="1"/>
  <c r="M44" i="8" s="1"/>
  <c r="G44" i="8"/>
  <c r="J44" i="8" s="1"/>
  <c r="C45" i="8" l="1"/>
  <c r="E45" i="8" s="1"/>
  <c r="F45" i="8" s="1"/>
  <c r="K44" i="8"/>
  <c r="H45" i="8"/>
  <c r="I45" i="8" s="1"/>
  <c r="L45" i="8" l="1"/>
  <c r="M45" i="8" s="1"/>
  <c r="G45" i="8"/>
  <c r="J45" i="8" s="1"/>
  <c r="K45" i="8" l="1"/>
  <c r="H46" i="8"/>
  <c r="I46" i="8" s="1"/>
  <c r="C46" i="8"/>
  <c r="E46" i="8" s="1"/>
  <c r="F46" i="8" s="1"/>
  <c r="L46" i="8" l="1"/>
  <c r="M46" i="8" s="1"/>
  <c r="G46" i="8"/>
  <c r="J46" i="8" s="1"/>
  <c r="H47" i="8" l="1"/>
  <c r="I47" i="8" s="1"/>
  <c r="K46" i="8"/>
  <c r="C47" i="8"/>
  <c r="E47" i="8" s="1"/>
  <c r="F47" i="8" s="1"/>
  <c r="L47" i="8" l="1"/>
  <c r="M47" i="8" s="1"/>
  <c r="G47" i="8"/>
  <c r="J47" i="8" s="1"/>
  <c r="C48" i="8" l="1"/>
  <c r="E48" i="8" s="1"/>
  <c r="F48" i="8" s="1"/>
  <c r="H48" i="8"/>
  <c r="I48" i="8" s="1"/>
  <c r="K47" i="8"/>
  <c r="L48" i="8" l="1"/>
  <c r="M48" i="8" s="1"/>
  <c r="G48" i="8"/>
  <c r="J48" i="8" s="1"/>
  <c r="K48" i="8" l="1"/>
  <c r="H49" i="8"/>
  <c r="I49" i="8" s="1"/>
  <c r="C49" i="8"/>
  <c r="E49" i="8" s="1"/>
  <c r="F49" i="8" s="1"/>
  <c r="L49" i="8" l="1"/>
  <c r="M49" i="8" s="1"/>
  <c r="G49" i="8"/>
  <c r="J49" i="8" s="1"/>
  <c r="H50" i="8" l="1"/>
  <c r="I50" i="8" s="1"/>
  <c r="C50" i="8"/>
  <c r="E50" i="8" s="1"/>
  <c r="F50" i="8" s="1"/>
  <c r="K49" i="8"/>
  <c r="L50" i="8" l="1"/>
  <c r="M50" i="8" s="1"/>
  <c r="G50" i="8"/>
  <c r="J50" i="8" s="1"/>
  <c r="C51" i="8" l="1"/>
  <c r="E51" i="8" s="1"/>
  <c r="F51" i="8" s="1"/>
  <c r="H51" i="8"/>
  <c r="I51" i="8" s="1"/>
  <c r="K50" i="8"/>
  <c r="L51" i="8" l="1"/>
  <c r="M51" i="8" s="1"/>
  <c r="G51" i="8"/>
  <c r="J51" i="8" s="1"/>
  <c r="K51" i="8" l="1"/>
  <c r="H52" i="8"/>
  <c r="I52" i="8" s="1"/>
  <c r="C52" i="8"/>
  <c r="E52" i="8" s="1"/>
  <c r="F52" i="8" s="1"/>
  <c r="L52" i="8" l="1"/>
  <c r="M52" i="8" s="1"/>
  <c r="G52" i="8"/>
  <c r="J52" i="8" s="1"/>
  <c r="H53" i="8" l="1"/>
  <c r="I53" i="8" s="1"/>
  <c r="C53" i="8"/>
  <c r="E53" i="8" s="1"/>
  <c r="F53" i="8" s="1"/>
  <c r="K52" i="8"/>
  <c r="L53" i="8" l="1"/>
  <c r="M53" i="8" s="1"/>
  <c r="G53" i="8"/>
  <c r="J53" i="8" s="1"/>
  <c r="C54" i="8" l="1"/>
  <c r="E54" i="8" s="1"/>
  <c r="F54" i="8" s="1"/>
  <c r="K53" i="8"/>
  <c r="H54" i="8"/>
  <c r="I54" i="8" s="1"/>
  <c r="L54" i="8" l="1"/>
  <c r="M54" i="8" s="1"/>
  <c r="G54" i="8"/>
  <c r="J54" i="8" s="1"/>
  <c r="K54" i="8" l="1"/>
  <c r="C55" i="8"/>
  <c r="E55" i="8" s="1"/>
  <c r="F55" i="8" s="1"/>
  <c r="H55" i="8"/>
  <c r="I55" i="8" s="1"/>
  <c r="L55" i="8" l="1"/>
  <c r="M55" i="8" s="1"/>
  <c r="G55" i="8"/>
  <c r="J55" i="8" s="1"/>
  <c r="H56" i="8" l="1"/>
  <c r="I56" i="8" s="1"/>
  <c r="C56" i="8"/>
  <c r="E56" i="8" s="1"/>
  <c r="F56" i="8" s="1"/>
  <c r="L56" i="8" s="1"/>
  <c r="M56" i="8" s="1"/>
  <c r="K55" i="8"/>
  <c r="G56" i="8" l="1"/>
  <c r="J56" i="8" s="1"/>
  <c r="C57" i="8" l="1"/>
  <c r="E57" i="8" s="1"/>
  <c r="F57" i="8" s="1"/>
  <c r="H57" i="8"/>
  <c r="I57" i="8" s="1"/>
  <c r="K56" i="8"/>
  <c r="L57" i="8" l="1"/>
  <c r="M57" i="8" s="1"/>
  <c r="G57" i="8"/>
  <c r="J57" i="8" s="1"/>
  <c r="K57" i="8" l="1"/>
  <c r="C58" i="8"/>
  <c r="E58" i="8" s="1"/>
  <c r="F58" i="8" s="1"/>
  <c r="H58" i="8"/>
  <c r="I58" i="8" s="1"/>
  <c r="L58" i="8" l="1"/>
  <c r="M58" i="8" s="1"/>
  <c r="G58" i="8"/>
  <c r="J58" i="8" s="1"/>
  <c r="H59" i="8" l="1"/>
  <c r="I59" i="8" s="1"/>
  <c r="K58" i="8"/>
  <c r="C59" i="8"/>
  <c r="E59" i="8" s="1"/>
  <c r="F59" i="8" s="1"/>
  <c r="L59" i="8" l="1"/>
  <c r="M59" i="8" s="1"/>
  <c r="G59" i="8"/>
  <c r="J59" i="8" s="1"/>
  <c r="C60" i="8" l="1"/>
  <c r="E60" i="8" s="1"/>
  <c r="F60" i="8" s="1"/>
  <c r="K59" i="8"/>
  <c r="H60" i="8"/>
  <c r="I60" i="8" s="1"/>
  <c r="L60" i="8" l="1"/>
  <c r="M60" i="8" s="1"/>
  <c r="G60" i="8"/>
  <c r="J60" i="8" s="1"/>
  <c r="K60" i="8" l="1"/>
  <c r="C61" i="8"/>
  <c r="E61" i="8" s="1"/>
  <c r="F61" i="8" s="1"/>
  <c r="H61" i="8"/>
  <c r="I61" i="8" s="1"/>
  <c r="L61" i="8" l="1"/>
  <c r="M61" i="8" s="1"/>
  <c r="G61" i="8"/>
  <c r="J61" i="8" s="1"/>
  <c r="H62" i="8" l="1"/>
  <c r="I62" i="8" s="1"/>
  <c r="K61" i="8"/>
  <c r="C62" i="8"/>
  <c r="E62" i="8" s="1"/>
  <c r="F62" i="8" s="1"/>
  <c r="L62" i="8" s="1"/>
  <c r="M62" i="8" s="1"/>
  <c r="G62" i="8" l="1"/>
  <c r="J62" i="8" s="1"/>
  <c r="C63" i="8" l="1"/>
  <c r="E63" i="8" s="1"/>
  <c r="F63" i="8" s="1"/>
  <c r="K62" i="8"/>
  <c r="H63" i="8"/>
  <c r="I63" i="8" s="1"/>
  <c r="L63" i="8" l="1"/>
  <c r="M63" i="8" s="1"/>
  <c r="G63" i="8"/>
  <c r="J63" i="8" s="1"/>
  <c r="K63" i="8" l="1"/>
  <c r="H64" i="8"/>
  <c r="I64" i="8" s="1"/>
  <c r="F7" i="1" s="1"/>
  <c r="C64" i="8"/>
  <c r="E64" i="8" s="1"/>
  <c r="F64" i="8" s="1"/>
  <c r="L64" i="8" l="1"/>
  <c r="G64" i="8"/>
  <c r="J64" i="8" s="1"/>
  <c r="M64" i="8" l="1"/>
  <c r="K64" i="8"/>
  <c r="F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Vachtarčíková</author>
    <author>uživatel</author>
  </authors>
  <commentList>
    <comment ref="C6" authorId="0" shapeId="0" xr:uid="{F1D5C4AF-CDA3-4CD0-9AA4-2EF995031075}">
      <text>
        <r>
          <rPr>
            <sz val="11"/>
            <color rgb="FF000000"/>
            <rFont val="Calibri"/>
            <family val="2"/>
            <charset val="238"/>
          </rPr>
          <t>Balance lze změnit dle výše vkladu</t>
        </r>
      </text>
    </comment>
    <comment ref="C9" authorId="0" shapeId="0" xr:uid="{6FF9A6B5-711A-4B47-8CB1-91D5F58C315A}">
      <text>
        <r>
          <rPr>
            <sz val="11"/>
            <color rgb="FF000000"/>
            <rFont val="Calibri"/>
            <family val="2"/>
            <charset val="238"/>
          </rPr>
          <t>Zisk lze změnit dle předpokládaných výsledků vlastního tradingu</t>
        </r>
      </text>
    </comment>
    <comment ref="F9" authorId="1" shapeId="0" xr:uid="{38161B7C-480F-402E-A4D7-F0468E9F921F}">
      <text>
        <r>
          <rPr>
            <sz val="11"/>
            <color rgb="FF000000"/>
            <rFont val="Calibri"/>
            <family val="2"/>
            <charset val="238"/>
          </rPr>
          <t>Kurz: 24 Kč/€</t>
        </r>
      </text>
    </comment>
  </commentList>
</comments>
</file>

<file path=xl/sharedStrings.xml><?xml version="1.0" encoding="utf-8"?>
<sst xmlns="http://schemas.openxmlformats.org/spreadsheetml/2006/main" count="35" uniqueCount="35">
  <si>
    <t xml:space="preserve">           Orientační výpočet složeného úročení a zisku pro váš trading</t>
  </si>
  <si>
    <t>Zadání parametrů tradingu:</t>
  </si>
  <si>
    <t>Výsledky:</t>
  </si>
  <si>
    <t>Zadej velikost předpokládaného vkladu v €:</t>
  </si>
  <si>
    <t>Balance lze změnit dle výše vkladu</t>
  </si>
  <si>
    <t>Naobchodovaný zisk € na konci zvoleného období:</t>
  </si>
  <si>
    <t>Zadej Trading Bonus Margin (TBM) v % 
(vyber z roletky):</t>
  </si>
  <si>
    <t>Kumulované úroky za zvolené období v €:</t>
  </si>
  <si>
    <t>Zisk + úroky celkem  za zvolené období v €:</t>
  </si>
  <si>
    <t>Zadej předpokládané % měsíčního zisku 
z tradingu:</t>
  </si>
  <si>
    <t>Zisk lze změnit dle předpokládaných výsledků vlastního tradingu</t>
  </si>
  <si>
    <t>Zisk + úroky celkem  za zvolené období v Kč:</t>
  </si>
  <si>
    <t>Kurz: 24 Kč/€</t>
  </si>
  <si>
    <t>Zadej počet měsíců pro výpočet 
(vyber z roletky povolené hodnoty 6, 12, 24, 36, 48, 60):</t>
  </si>
  <si>
    <t>Zhodnocení vlastního jmění v %:</t>
  </si>
  <si>
    <t>Vlastní kapitál na konci období = vklad + zisk + úroky celkem v €:</t>
  </si>
  <si>
    <t>Poznámka: Roletka pro výběr hodnot se objeví při kliknutí na příslušnou buňku. Ostatní hodnoty lze volit libovolně.</t>
  </si>
  <si>
    <t>Výsledný stav účtu (Balance) na konci období  včetně TBM v €:</t>
  </si>
  <si>
    <t>Vstupní parametry</t>
  </si>
  <si>
    <t>Měsíc</t>
  </si>
  <si>
    <t>Balance</t>
  </si>
  <si>
    <t>TBM</t>
  </si>
  <si>
    <t>Naobchodovaný Zisk v měsíci €</t>
  </si>
  <si>
    <t>Naobchodovaný Zisk kumulovaně €</t>
  </si>
  <si>
    <t>Vklad+ zisk kumulovaně</t>
  </si>
  <si>
    <t>Úrok  za měsíc</t>
  </si>
  <si>
    <t>Úrok  kumulovaně</t>
  </si>
  <si>
    <t>Vklad +zisk +
úroky na konci měsíce</t>
  </si>
  <si>
    <t>Balance + TBM na konci měsíce</t>
  </si>
  <si>
    <t>Zisk + úrok kumulovaně na konci měsíce</t>
  </si>
  <si>
    <t>% zhodnocení vlastního jmění</t>
  </si>
  <si>
    <t>Počet měsíců</t>
  </si>
  <si>
    <t>Úrok</t>
  </si>
  <si>
    <t>TBM %</t>
  </si>
  <si>
    <t>Zadej % úrokové míry na účtu 
(vyber z roletky povolené hodnoty 4 %, 8 %, 10%, 12%):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</si>
</sst>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8"/>
      <color rgb="FF000000"/>
      <name val="Calibri"/>
      <family val="2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0" fillId="3" borderId="1" xfId="0" applyNumberForma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9" fontId="0" fillId="0" borderId="1" xfId="0" applyNumberFormat="1" applyBorder="1"/>
    <xf numFmtId="3" fontId="0" fillId="0" borderId="1" xfId="0" applyNumberFormat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165" fontId="1" fillId="0" borderId="1" xfId="0" applyNumberFormat="1" applyFont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3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3" fontId="4" fillId="4" borderId="1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 wrapText="1"/>
    </xf>
    <xf numFmtId="3" fontId="4" fillId="3" borderId="3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3" fontId="4" fillId="3" borderId="2" xfId="0" applyNumberFormat="1" applyFont="1" applyFill="1" applyBorder="1" applyAlignment="1">
      <alignment vertic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5" fillId="5" borderId="0" xfId="0" applyFont="1" applyFill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Složené úročení</a:t>
            </a:r>
            <a:r>
              <a:rPr lang="en-US" b="1"/>
              <a:t>, bonus margin </a:t>
            </a:r>
            <a:r>
              <a:rPr lang="cs-CZ" b="1"/>
              <a:t>a využití zisku pro obchodování</a:t>
            </a:r>
            <a:r>
              <a:rPr lang="cs-CZ" b="1" baseline="0"/>
              <a:t>  </a:t>
            </a:r>
            <a:br>
              <a:rPr lang="cs-CZ" b="1" baseline="0"/>
            </a:br>
            <a:r>
              <a:rPr lang="cs-CZ" b="1" baseline="0"/>
              <a:t>za 6 měsíců</a:t>
            </a:r>
            <a:endParaRPr lang="cs-CZ" b="1"/>
          </a:p>
        </c:rich>
      </c:tx>
      <c:layout>
        <c:manualLayout>
          <c:xMode val="edge"/>
          <c:yMode val="edge"/>
          <c:x val="0.27706166934642401"/>
          <c:y val="6.6501232800445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1247995565091522"/>
          <c:y val="0.2378639942734431"/>
          <c:w val="0.76306595942595579"/>
          <c:h val="0.6012258013202895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V!$D$4</c:f>
              <c:strCache>
                <c:ptCount val="1"/>
                <c:pt idx="0">
                  <c:v>TBM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V!$B$5:$B$10</c:f>
              <c:numCache>
                <c:formatCode>#,##0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V!$D$5:$D$10</c:f>
              <c:numCache>
                <c:formatCode>#,##0</c:formatCode>
                <c:ptCount val="6"/>
                <c:pt idx="0">
                  <c:v>16000</c:v>
                </c:pt>
                <c:pt idx="1">
                  <c:v>16000</c:v>
                </c:pt>
                <c:pt idx="2">
                  <c:v>16000</c:v>
                </c:pt>
                <c:pt idx="3">
                  <c:v>16000</c:v>
                </c:pt>
                <c:pt idx="4">
                  <c:v>16000</c:v>
                </c:pt>
                <c:pt idx="5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1-4454-A650-614545C0037E}"/>
            </c:ext>
          </c:extLst>
        </c:ser>
        <c:ser>
          <c:idx val="0"/>
          <c:order val="1"/>
          <c:tx>
            <c:strRef>
              <c:f>V!$J$4</c:f>
              <c:strCache>
                <c:ptCount val="1"/>
                <c:pt idx="0">
                  <c:v>Vklad +zisk +
úroky na konci měsíce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V!$B$5:$B$10</c:f>
              <c:numCache>
                <c:formatCode>#,##0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V!$J$5:$J$10</c:f>
              <c:numCache>
                <c:formatCode>#,##0</c:formatCode>
                <c:ptCount val="6"/>
                <c:pt idx="0">
                  <c:v>20604</c:v>
                </c:pt>
                <c:pt idx="1">
                  <c:v>21222.120000000003</c:v>
                </c:pt>
                <c:pt idx="2">
                  <c:v>21858.783600000002</c:v>
                </c:pt>
                <c:pt idx="3">
                  <c:v>22514.547108000002</c:v>
                </c:pt>
                <c:pt idx="4">
                  <c:v>23189.983521240003</c:v>
                </c:pt>
                <c:pt idx="5">
                  <c:v>23885.683026877203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5BD1-4454-A650-614545C00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859040"/>
        <c:axId val="363861120"/>
      </c:barChart>
      <c:lineChart>
        <c:grouping val="stacked"/>
        <c:varyColors val="0"/>
        <c:ser>
          <c:idx val="3"/>
          <c:order val="2"/>
          <c:tx>
            <c:strRef>
              <c:f>V!$M$4</c:f>
              <c:strCache>
                <c:ptCount val="1"/>
                <c:pt idx="0">
                  <c:v>% zhodnocení vlastního jmění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>
                <a:solidFill>
                  <a:schemeClr val="accent4"/>
                </a:solidFill>
              </a:ln>
              <a:effectLst/>
            </c:spPr>
          </c:marker>
          <c:cat>
            <c:numRef>
              <c:f>V!$B$5:$B$16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V!$M$5:$M$10</c:f>
              <c:numCache>
                <c:formatCode>#\ ##0.0</c:formatCode>
                <c:ptCount val="6"/>
                <c:pt idx="0">
                  <c:v>3.02</c:v>
                </c:pt>
                <c:pt idx="1">
                  <c:v>6.1105999999999998</c:v>
                </c:pt>
                <c:pt idx="2">
                  <c:v>9.2939180000000015</c:v>
                </c:pt>
                <c:pt idx="3">
                  <c:v>12.572735540000002</c:v>
                </c:pt>
                <c:pt idx="4">
                  <c:v>15.949917606200001</c:v>
                </c:pt>
                <c:pt idx="5">
                  <c:v>19.428415134386004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D1-4454-A650-614545C00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58960"/>
        <c:axId val="492659376"/>
      </c:lineChart>
      <c:catAx>
        <c:axId val="363859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Měsíc</a:t>
                </a:r>
              </a:p>
            </c:rich>
          </c:tx>
          <c:layout>
            <c:manualLayout>
              <c:xMode val="edge"/>
              <c:yMode val="edge"/>
              <c:x val="0.11228435951711761"/>
              <c:y val="0.8494023701582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861120"/>
        <c:crosses val="autoZero"/>
        <c:auto val="1"/>
        <c:lblAlgn val="ctr"/>
        <c:lblOffset val="100"/>
        <c:noMultiLvlLbl val="0"/>
      </c:catAx>
      <c:valAx>
        <c:axId val="36386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EUR</a:t>
                </a:r>
              </a:p>
            </c:rich>
          </c:tx>
          <c:layout>
            <c:manualLayout>
              <c:xMode val="edge"/>
              <c:yMode val="edge"/>
              <c:x val="7.4055750072319168E-2"/>
              <c:y val="0.180526525093454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859040"/>
        <c:crosses val="autoZero"/>
        <c:crossBetween val="between"/>
      </c:valAx>
      <c:valAx>
        <c:axId val="49265937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zhodnocení</a:t>
                </a:r>
              </a:p>
            </c:rich>
          </c:tx>
          <c:layout>
            <c:manualLayout>
              <c:xMode val="edge"/>
              <c:yMode val="edge"/>
              <c:x val="0.85372107615172732"/>
              <c:y val="0.17636506800286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2658960"/>
        <c:crosses val="max"/>
        <c:crossBetween val="between"/>
      </c:valAx>
      <c:catAx>
        <c:axId val="49265896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92659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28463575730417"/>
          <c:y val="0.88156494074604308"/>
          <c:w val="0.60762875086032708"/>
          <c:h val="7.8031018849916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Složené úročení</a:t>
            </a:r>
            <a:r>
              <a:rPr lang="en-US" b="1"/>
              <a:t>, bonus margin </a:t>
            </a:r>
            <a:r>
              <a:rPr lang="cs-CZ" b="1"/>
              <a:t>a využití zisku pro obchodování</a:t>
            </a:r>
            <a:r>
              <a:rPr lang="cs-CZ" b="1" baseline="0"/>
              <a:t>  </a:t>
            </a:r>
            <a:br>
              <a:rPr lang="cs-CZ" b="1" baseline="0"/>
            </a:br>
            <a:r>
              <a:rPr lang="cs-CZ" b="1" baseline="0"/>
              <a:t>za 12 měsíců</a:t>
            </a:r>
            <a:endParaRPr lang="cs-CZ" b="1"/>
          </a:p>
        </c:rich>
      </c:tx>
      <c:layout>
        <c:manualLayout>
          <c:xMode val="edge"/>
          <c:yMode val="edge"/>
          <c:x val="0.27844946904572709"/>
          <c:y val="6.8521434820647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1247995565091522"/>
          <c:y val="0.2378639942734431"/>
          <c:w val="0.76306595942595579"/>
          <c:h val="0.6012258013202895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V!$D$4</c:f>
              <c:strCache>
                <c:ptCount val="1"/>
                <c:pt idx="0">
                  <c:v>TBM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V!$B$5:$B$16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V!$D$5:$D$16</c:f>
              <c:numCache>
                <c:formatCode>#,##0</c:formatCode>
                <c:ptCount val="12"/>
                <c:pt idx="0">
                  <c:v>16000</c:v>
                </c:pt>
                <c:pt idx="1">
                  <c:v>16000</c:v>
                </c:pt>
                <c:pt idx="2">
                  <c:v>16000</c:v>
                </c:pt>
                <c:pt idx="3">
                  <c:v>16000</c:v>
                </c:pt>
                <c:pt idx="4">
                  <c:v>16000</c:v>
                </c:pt>
                <c:pt idx="5">
                  <c:v>16000</c:v>
                </c:pt>
                <c:pt idx="6">
                  <c:v>16000</c:v>
                </c:pt>
                <c:pt idx="7">
                  <c:v>16000</c:v>
                </c:pt>
                <c:pt idx="8">
                  <c:v>16000</c:v>
                </c:pt>
                <c:pt idx="9">
                  <c:v>16000</c:v>
                </c:pt>
                <c:pt idx="10">
                  <c:v>16000</c:v>
                </c:pt>
                <c:pt idx="11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1-47A8-A350-F0F6E0B2FE16}"/>
            </c:ext>
          </c:extLst>
        </c:ser>
        <c:ser>
          <c:idx val="0"/>
          <c:order val="1"/>
          <c:tx>
            <c:strRef>
              <c:f>V!$J$4</c:f>
              <c:strCache>
                <c:ptCount val="1"/>
                <c:pt idx="0">
                  <c:v>Vklad +zisk +
úroky na konci měsíce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V!$B$5:$B$16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V!$J$5:$J$16</c:f>
              <c:numCache>
                <c:formatCode>#,##0</c:formatCode>
                <c:ptCount val="12"/>
                <c:pt idx="0">
                  <c:v>20604</c:v>
                </c:pt>
                <c:pt idx="1">
                  <c:v>21222.120000000003</c:v>
                </c:pt>
                <c:pt idx="2">
                  <c:v>21858.783600000002</c:v>
                </c:pt>
                <c:pt idx="3">
                  <c:v>22514.547108000002</c:v>
                </c:pt>
                <c:pt idx="4">
                  <c:v>23189.983521240003</c:v>
                </c:pt>
                <c:pt idx="5">
                  <c:v>23885.683026877203</c:v>
                </c:pt>
                <c:pt idx="6">
                  <c:v>24602.253517683519</c:v>
                </c:pt>
                <c:pt idx="7">
                  <c:v>25340.321123214024</c:v>
                </c:pt>
                <c:pt idx="8">
                  <c:v>26100.530756910444</c:v>
                </c:pt>
                <c:pt idx="9">
                  <c:v>26883.546679617757</c:v>
                </c:pt>
                <c:pt idx="10">
                  <c:v>27690.053080006292</c:v>
                </c:pt>
                <c:pt idx="11">
                  <c:v>28520.754672406481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E161-47A8-A350-F0F6E0B2F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859040"/>
        <c:axId val="363861120"/>
      </c:barChart>
      <c:lineChart>
        <c:grouping val="stacked"/>
        <c:varyColors val="0"/>
        <c:ser>
          <c:idx val="3"/>
          <c:order val="2"/>
          <c:tx>
            <c:strRef>
              <c:f>V!$M$4</c:f>
              <c:strCache>
                <c:ptCount val="1"/>
                <c:pt idx="0">
                  <c:v>% zhodnocení vlastního jmění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>
                <a:solidFill>
                  <a:schemeClr val="accent4"/>
                </a:solidFill>
              </a:ln>
              <a:effectLst/>
            </c:spPr>
          </c:marker>
          <c:cat>
            <c:numRef>
              <c:f>V!$B$5:$B$16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V!$M$5:$M$16</c:f>
              <c:numCache>
                <c:formatCode>#\ ##0.0</c:formatCode>
                <c:ptCount val="12"/>
                <c:pt idx="0">
                  <c:v>3.02</c:v>
                </c:pt>
                <c:pt idx="1">
                  <c:v>6.1105999999999998</c:v>
                </c:pt>
                <c:pt idx="2">
                  <c:v>9.2939180000000015</c:v>
                </c:pt>
                <c:pt idx="3">
                  <c:v>12.572735540000002</c:v>
                </c:pt>
                <c:pt idx="4">
                  <c:v>15.949917606200001</c:v>
                </c:pt>
                <c:pt idx="5">
                  <c:v>19.428415134386004</c:v>
                </c:pt>
                <c:pt idx="6">
                  <c:v>23.011267588417585</c:v>
                </c:pt>
                <c:pt idx="7">
                  <c:v>26.701605616070111</c:v>
                </c:pt>
                <c:pt idx="8">
                  <c:v>30.502653784552212</c:v>
                </c:pt>
                <c:pt idx="9">
                  <c:v>34.417733398088778</c:v>
                </c:pt>
                <c:pt idx="10">
                  <c:v>38.450265400031441</c:v>
                </c:pt>
                <c:pt idx="11">
                  <c:v>42.603773362032392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61-47A8-A350-F0F6E0B2F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58960"/>
        <c:axId val="492659376"/>
      </c:lineChart>
      <c:catAx>
        <c:axId val="363859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Měsíc</a:t>
                </a:r>
              </a:p>
            </c:rich>
          </c:tx>
          <c:layout>
            <c:manualLayout>
              <c:xMode val="edge"/>
              <c:yMode val="edge"/>
              <c:x val="8.4231557881609381E-2"/>
              <c:y val="0.8494023701582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861120"/>
        <c:crosses val="autoZero"/>
        <c:auto val="1"/>
        <c:lblAlgn val="ctr"/>
        <c:lblOffset val="100"/>
        <c:noMultiLvlLbl val="0"/>
      </c:catAx>
      <c:valAx>
        <c:axId val="36386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EUR</a:t>
                </a:r>
              </a:p>
            </c:rich>
          </c:tx>
          <c:layout>
            <c:manualLayout>
              <c:xMode val="edge"/>
              <c:yMode val="edge"/>
              <c:x val="6.106025557284691E-2"/>
              <c:y val="0.184566929133858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859040"/>
        <c:crosses val="autoZero"/>
        <c:crossBetween val="between"/>
      </c:valAx>
      <c:valAx>
        <c:axId val="49265937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zhodnocení</a:t>
                </a:r>
              </a:p>
            </c:rich>
          </c:tx>
          <c:layout>
            <c:manualLayout>
              <c:xMode val="edge"/>
              <c:yMode val="edge"/>
              <c:x val="0.85372107615172732"/>
              <c:y val="0.17636506800286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2658960"/>
        <c:crosses val="max"/>
        <c:crossBetween val="between"/>
      </c:valAx>
      <c:catAx>
        <c:axId val="49265896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92659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28463575730417"/>
          <c:y val="0.88156494074604308"/>
          <c:w val="0.60762875086032708"/>
          <c:h val="7.8031018849916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Složené úročení</a:t>
            </a:r>
            <a:r>
              <a:rPr lang="en-US" b="1"/>
              <a:t>, bonus margin </a:t>
            </a:r>
            <a:r>
              <a:rPr lang="cs-CZ" b="1"/>
              <a:t>a využití zisku pro obchodování</a:t>
            </a:r>
            <a:r>
              <a:rPr lang="cs-CZ" b="1" baseline="0"/>
              <a:t>  </a:t>
            </a:r>
            <a:br>
              <a:rPr lang="cs-CZ" b="1" baseline="0"/>
            </a:br>
            <a:r>
              <a:rPr lang="cs-CZ" b="1" baseline="0"/>
              <a:t>za 24 měsíců</a:t>
            </a:r>
            <a:endParaRPr lang="cs-CZ" b="1"/>
          </a:p>
        </c:rich>
      </c:tx>
      <c:layout>
        <c:manualLayout>
          <c:xMode val="edge"/>
          <c:yMode val="edge"/>
          <c:x val="0.32705477239955055"/>
          <c:y val="6.2460828760041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1247995565091522"/>
          <c:y val="0.2378639942734431"/>
          <c:w val="0.76306595942595579"/>
          <c:h val="0.6012258013202895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V!$D$4</c:f>
              <c:strCache>
                <c:ptCount val="1"/>
                <c:pt idx="0">
                  <c:v>TBM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V!$B$5:$B$28</c:f>
              <c:numCache>
                <c:formatCode>#,##0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V!$D$5:$D$28</c:f>
              <c:numCache>
                <c:formatCode>#,##0</c:formatCode>
                <c:ptCount val="24"/>
                <c:pt idx="0">
                  <c:v>16000</c:v>
                </c:pt>
                <c:pt idx="1">
                  <c:v>16000</c:v>
                </c:pt>
                <c:pt idx="2">
                  <c:v>16000</c:v>
                </c:pt>
                <c:pt idx="3">
                  <c:v>16000</c:v>
                </c:pt>
                <c:pt idx="4">
                  <c:v>16000</c:v>
                </c:pt>
                <c:pt idx="5">
                  <c:v>16000</c:v>
                </c:pt>
                <c:pt idx="6">
                  <c:v>16000</c:v>
                </c:pt>
                <c:pt idx="7">
                  <c:v>16000</c:v>
                </c:pt>
                <c:pt idx="8">
                  <c:v>16000</c:v>
                </c:pt>
                <c:pt idx="9">
                  <c:v>16000</c:v>
                </c:pt>
                <c:pt idx="10">
                  <c:v>16000</c:v>
                </c:pt>
                <c:pt idx="11">
                  <c:v>16000</c:v>
                </c:pt>
                <c:pt idx="12">
                  <c:v>16000</c:v>
                </c:pt>
                <c:pt idx="13">
                  <c:v>16000</c:v>
                </c:pt>
                <c:pt idx="14">
                  <c:v>16000</c:v>
                </c:pt>
                <c:pt idx="15">
                  <c:v>16000</c:v>
                </c:pt>
                <c:pt idx="16">
                  <c:v>16000</c:v>
                </c:pt>
                <c:pt idx="17">
                  <c:v>16000</c:v>
                </c:pt>
                <c:pt idx="18">
                  <c:v>16000</c:v>
                </c:pt>
                <c:pt idx="19">
                  <c:v>16000</c:v>
                </c:pt>
                <c:pt idx="20">
                  <c:v>16000</c:v>
                </c:pt>
                <c:pt idx="21">
                  <c:v>16000</c:v>
                </c:pt>
                <c:pt idx="22">
                  <c:v>16000</c:v>
                </c:pt>
                <c:pt idx="23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6-4A66-8106-B3C7FD585327}"/>
            </c:ext>
          </c:extLst>
        </c:ser>
        <c:ser>
          <c:idx val="0"/>
          <c:order val="1"/>
          <c:tx>
            <c:strRef>
              <c:f>V!$J$4</c:f>
              <c:strCache>
                <c:ptCount val="1"/>
                <c:pt idx="0">
                  <c:v>Vklad +zisk +
úroky na konci měsíce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V!$B$5:$B$28</c:f>
              <c:numCache>
                <c:formatCode>#,##0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V!$J$5:$J$28</c:f>
              <c:numCache>
                <c:formatCode>#,##0</c:formatCode>
                <c:ptCount val="24"/>
                <c:pt idx="0">
                  <c:v>20604</c:v>
                </c:pt>
                <c:pt idx="1">
                  <c:v>21222.120000000003</c:v>
                </c:pt>
                <c:pt idx="2">
                  <c:v>21858.783600000002</c:v>
                </c:pt>
                <c:pt idx="3">
                  <c:v>22514.547108000002</c:v>
                </c:pt>
                <c:pt idx="4">
                  <c:v>23189.983521240003</c:v>
                </c:pt>
                <c:pt idx="5">
                  <c:v>23885.683026877203</c:v>
                </c:pt>
                <c:pt idx="6">
                  <c:v>24602.253517683519</c:v>
                </c:pt>
                <c:pt idx="7">
                  <c:v>25340.321123214024</c:v>
                </c:pt>
                <c:pt idx="8">
                  <c:v>26100.530756910444</c:v>
                </c:pt>
                <c:pt idx="9">
                  <c:v>26883.546679617757</c:v>
                </c:pt>
                <c:pt idx="10">
                  <c:v>27690.053080006292</c:v>
                </c:pt>
                <c:pt idx="11">
                  <c:v>28520.754672406481</c:v>
                </c:pt>
                <c:pt idx="12">
                  <c:v>29376.377312578676</c:v>
                </c:pt>
                <c:pt idx="13">
                  <c:v>30257.668631956036</c:v>
                </c:pt>
                <c:pt idx="14">
                  <c:v>31165.398690914717</c:v>
                </c:pt>
                <c:pt idx="15">
                  <c:v>32100.360651642157</c:v>
                </c:pt>
                <c:pt idx="16">
                  <c:v>33063.371471191422</c:v>
                </c:pt>
                <c:pt idx="17">
                  <c:v>34055.272615327165</c:v>
                </c:pt>
                <c:pt idx="18">
                  <c:v>35076.930793786982</c:v>
                </c:pt>
                <c:pt idx="19">
                  <c:v>36129.238717600594</c:v>
                </c:pt>
                <c:pt idx="20">
                  <c:v>37213.115879128614</c:v>
                </c:pt>
                <c:pt idx="21">
                  <c:v>38329.509355502472</c:v>
                </c:pt>
                <c:pt idx="22">
                  <c:v>39479.394636167548</c:v>
                </c:pt>
                <c:pt idx="23">
                  <c:v>40663.776475252576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5336-4A66-8106-B3C7FD585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859040"/>
        <c:axId val="363861120"/>
      </c:barChart>
      <c:lineChart>
        <c:grouping val="stacked"/>
        <c:varyColors val="0"/>
        <c:ser>
          <c:idx val="3"/>
          <c:order val="2"/>
          <c:tx>
            <c:strRef>
              <c:f>V!$M$4</c:f>
              <c:strCache>
                <c:ptCount val="1"/>
                <c:pt idx="0">
                  <c:v>% zhodnocení vlastního jmění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>
                <a:solidFill>
                  <a:schemeClr val="accent4"/>
                </a:solidFill>
              </a:ln>
              <a:effectLst/>
            </c:spPr>
          </c:marker>
          <c:cat>
            <c:numRef>
              <c:f>V!$B$5:$B$16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V!$M$5:$M$28</c:f>
              <c:numCache>
                <c:formatCode>#\ ##0.0</c:formatCode>
                <c:ptCount val="24"/>
                <c:pt idx="0">
                  <c:v>3.02</c:v>
                </c:pt>
                <c:pt idx="1">
                  <c:v>6.1105999999999998</c:v>
                </c:pt>
                <c:pt idx="2">
                  <c:v>9.2939180000000015</c:v>
                </c:pt>
                <c:pt idx="3">
                  <c:v>12.572735540000002</c:v>
                </c:pt>
                <c:pt idx="4">
                  <c:v>15.949917606200001</c:v>
                </c:pt>
                <c:pt idx="5">
                  <c:v>19.428415134386004</c:v>
                </c:pt>
                <c:pt idx="6">
                  <c:v>23.011267588417585</c:v>
                </c:pt>
                <c:pt idx="7">
                  <c:v>26.701605616070111</c:v>
                </c:pt>
                <c:pt idx="8">
                  <c:v>30.502653784552212</c:v>
                </c:pt>
                <c:pt idx="9">
                  <c:v>34.417733398088778</c:v>
                </c:pt>
                <c:pt idx="10">
                  <c:v>38.450265400031441</c:v>
                </c:pt>
                <c:pt idx="11">
                  <c:v>42.603773362032392</c:v>
                </c:pt>
                <c:pt idx="12">
                  <c:v>46.881886562893357</c:v>
                </c:pt>
                <c:pt idx="13">
                  <c:v>51.288343159780162</c:v>
                </c:pt>
                <c:pt idx="14">
                  <c:v>55.826993454573568</c:v>
                </c:pt>
                <c:pt idx="15">
                  <c:v>60.501803258210778</c:v>
                </c:pt>
                <c:pt idx="16">
                  <c:v>65.316857355957097</c:v>
                </c:pt>
                <c:pt idx="17">
                  <c:v>70.276363076635803</c:v>
                </c:pt>
                <c:pt idx="18">
                  <c:v>75.384653968934884</c:v>
                </c:pt>
                <c:pt idx="19">
                  <c:v>80.64619358800293</c:v>
                </c:pt>
                <c:pt idx="20">
                  <c:v>86.065579395643013</c:v>
                </c:pt>
                <c:pt idx="21">
                  <c:v>91.647546777512304</c:v>
                </c:pt>
                <c:pt idx="22">
                  <c:v>97.396973180837662</c:v>
                </c:pt>
                <c:pt idx="23">
                  <c:v>103.31888237626281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36-4A66-8106-B3C7FD585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58960"/>
        <c:axId val="492659376"/>
      </c:lineChart>
      <c:catAx>
        <c:axId val="363859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Měsíc</a:t>
                </a:r>
              </a:p>
            </c:rich>
          </c:tx>
          <c:layout>
            <c:manualLayout>
              <c:xMode val="edge"/>
              <c:yMode val="edge"/>
              <c:x val="8.4231557881609381E-2"/>
              <c:y val="0.8494023701582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861120"/>
        <c:crosses val="autoZero"/>
        <c:auto val="1"/>
        <c:lblAlgn val="ctr"/>
        <c:lblOffset val="100"/>
        <c:noMultiLvlLbl val="0"/>
      </c:catAx>
      <c:valAx>
        <c:axId val="36386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EUR</a:t>
                </a:r>
              </a:p>
            </c:rich>
          </c:tx>
          <c:layout>
            <c:manualLayout>
              <c:xMode val="edge"/>
              <c:yMode val="edge"/>
              <c:x val="8.0867393530460768E-2"/>
              <c:y val="0.17850632307325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859040"/>
        <c:crosses val="autoZero"/>
        <c:crossBetween val="between"/>
      </c:valAx>
      <c:valAx>
        <c:axId val="49265937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zhodnocení</a:t>
                </a:r>
              </a:p>
            </c:rich>
          </c:tx>
          <c:layout>
            <c:manualLayout>
              <c:xMode val="edge"/>
              <c:yMode val="edge"/>
              <c:x val="0.85372107615172732"/>
              <c:y val="0.17636506800286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2658960"/>
        <c:crosses val="max"/>
        <c:crossBetween val="between"/>
      </c:valAx>
      <c:catAx>
        <c:axId val="49265896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92659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28463575730417"/>
          <c:y val="0.88156494074604308"/>
          <c:w val="0.60762875086032708"/>
          <c:h val="7.8031018849916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Složené úročení</a:t>
            </a:r>
            <a:r>
              <a:rPr lang="en-US" b="1"/>
              <a:t>, bonus margin </a:t>
            </a:r>
            <a:r>
              <a:rPr lang="cs-CZ" b="1"/>
              <a:t>a využití zisku pro obchodování</a:t>
            </a:r>
            <a:r>
              <a:rPr lang="cs-CZ" b="1" baseline="0"/>
              <a:t>  </a:t>
            </a:r>
            <a:br>
              <a:rPr lang="cs-CZ" b="1" baseline="0"/>
            </a:br>
            <a:r>
              <a:rPr lang="cs-CZ" b="1" baseline="0"/>
              <a:t>za 36 měsíců</a:t>
            </a:r>
            <a:endParaRPr lang="cs-CZ" b="1"/>
          </a:p>
        </c:rich>
      </c:tx>
      <c:layout>
        <c:manualLayout>
          <c:xMode val="edge"/>
          <c:yMode val="edge"/>
          <c:x val="0.32705477239955055"/>
          <c:y val="6.2460828760041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1247995565091522"/>
          <c:y val="0.2378639942734431"/>
          <c:w val="0.76306595942595579"/>
          <c:h val="0.6012258013202895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V!$D$4</c:f>
              <c:strCache>
                <c:ptCount val="1"/>
                <c:pt idx="0">
                  <c:v>TBM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V!$B$5:$B$40</c:f>
              <c:numCache>
                <c:formatCode>#,##0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V!$D$5:$D$40</c:f>
              <c:numCache>
                <c:formatCode>#,##0</c:formatCode>
                <c:ptCount val="36"/>
                <c:pt idx="0">
                  <c:v>16000</c:v>
                </c:pt>
                <c:pt idx="1">
                  <c:v>16000</c:v>
                </c:pt>
                <c:pt idx="2">
                  <c:v>16000</c:v>
                </c:pt>
                <c:pt idx="3">
                  <c:v>16000</c:v>
                </c:pt>
                <c:pt idx="4">
                  <c:v>16000</c:v>
                </c:pt>
                <c:pt idx="5">
                  <c:v>16000</c:v>
                </c:pt>
                <c:pt idx="6">
                  <c:v>16000</c:v>
                </c:pt>
                <c:pt idx="7">
                  <c:v>16000</c:v>
                </c:pt>
                <c:pt idx="8">
                  <c:v>16000</c:v>
                </c:pt>
                <c:pt idx="9">
                  <c:v>16000</c:v>
                </c:pt>
                <c:pt idx="10">
                  <c:v>16000</c:v>
                </c:pt>
                <c:pt idx="11">
                  <c:v>16000</c:v>
                </c:pt>
                <c:pt idx="12">
                  <c:v>16000</c:v>
                </c:pt>
                <c:pt idx="13">
                  <c:v>16000</c:v>
                </c:pt>
                <c:pt idx="14">
                  <c:v>16000</c:v>
                </c:pt>
                <c:pt idx="15">
                  <c:v>16000</c:v>
                </c:pt>
                <c:pt idx="16">
                  <c:v>16000</c:v>
                </c:pt>
                <c:pt idx="17">
                  <c:v>16000</c:v>
                </c:pt>
                <c:pt idx="18">
                  <c:v>16000</c:v>
                </c:pt>
                <c:pt idx="19">
                  <c:v>16000</c:v>
                </c:pt>
                <c:pt idx="20">
                  <c:v>16000</c:v>
                </c:pt>
                <c:pt idx="21">
                  <c:v>16000</c:v>
                </c:pt>
                <c:pt idx="22">
                  <c:v>16000</c:v>
                </c:pt>
                <c:pt idx="23">
                  <c:v>16000</c:v>
                </c:pt>
                <c:pt idx="24">
                  <c:v>16000</c:v>
                </c:pt>
                <c:pt idx="25">
                  <c:v>16000</c:v>
                </c:pt>
                <c:pt idx="26">
                  <c:v>16000</c:v>
                </c:pt>
                <c:pt idx="27">
                  <c:v>16000</c:v>
                </c:pt>
                <c:pt idx="28">
                  <c:v>16000</c:v>
                </c:pt>
                <c:pt idx="29">
                  <c:v>16000</c:v>
                </c:pt>
                <c:pt idx="30">
                  <c:v>16000</c:v>
                </c:pt>
                <c:pt idx="31">
                  <c:v>16000</c:v>
                </c:pt>
                <c:pt idx="32">
                  <c:v>16000</c:v>
                </c:pt>
                <c:pt idx="33">
                  <c:v>16000</c:v>
                </c:pt>
                <c:pt idx="34">
                  <c:v>16000</c:v>
                </c:pt>
                <c:pt idx="35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5-44DB-A73F-72E6B6FD9FCB}"/>
            </c:ext>
          </c:extLst>
        </c:ser>
        <c:ser>
          <c:idx val="0"/>
          <c:order val="1"/>
          <c:tx>
            <c:strRef>
              <c:f>V!$J$4</c:f>
              <c:strCache>
                <c:ptCount val="1"/>
                <c:pt idx="0">
                  <c:v>Vklad +zisk +
úroky na konci měsíce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V!$B$5:$B$40</c:f>
              <c:numCache>
                <c:formatCode>#,##0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V!$J$5:$J$40</c:f>
              <c:numCache>
                <c:formatCode>#,##0</c:formatCode>
                <c:ptCount val="36"/>
                <c:pt idx="0">
                  <c:v>20604</c:v>
                </c:pt>
                <c:pt idx="1">
                  <c:v>21222.120000000003</c:v>
                </c:pt>
                <c:pt idx="2">
                  <c:v>21858.783600000002</c:v>
                </c:pt>
                <c:pt idx="3">
                  <c:v>22514.547108000002</c:v>
                </c:pt>
                <c:pt idx="4">
                  <c:v>23189.983521240003</c:v>
                </c:pt>
                <c:pt idx="5">
                  <c:v>23885.683026877203</c:v>
                </c:pt>
                <c:pt idx="6">
                  <c:v>24602.253517683519</c:v>
                </c:pt>
                <c:pt idx="7">
                  <c:v>25340.321123214024</c:v>
                </c:pt>
                <c:pt idx="8">
                  <c:v>26100.530756910444</c:v>
                </c:pt>
                <c:pt idx="9">
                  <c:v>26883.546679617757</c:v>
                </c:pt>
                <c:pt idx="10">
                  <c:v>27690.053080006292</c:v>
                </c:pt>
                <c:pt idx="11">
                  <c:v>28520.754672406481</c:v>
                </c:pt>
                <c:pt idx="12">
                  <c:v>29376.377312578676</c:v>
                </c:pt>
                <c:pt idx="13">
                  <c:v>30257.668631956036</c:v>
                </c:pt>
                <c:pt idx="14">
                  <c:v>31165.398690914717</c:v>
                </c:pt>
                <c:pt idx="15">
                  <c:v>32100.360651642157</c:v>
                </c:pt>
                <c:pt idx="16">
                  <c:v>33063.371471191422</c:v>
                </c:pt>
                <c:pt idx="17">
                  <c:v>34055.272615327165</c:v>
                </c:pt>
                <c:pt idx="18">
                  <c:v>35076.930793786982</c:v>
                </c:pt>
                <c:pt idx="19">
                  <c:v>36129.238717600594</c:v>
                </c:pt>
                <c:pt idx="20">
                  <c:v>37213.115879128614</c:v>
                </c:pt>
                <c:pt idx="21">
                  <c:v>38329.509355502472</c:v>
                </c:pt>
                <c:pt idx="22">
                  <c:v>39479.394636167548</c:v>
                </c:pt>
                <c:pt idx="23">
                  <c:v>40663.776475252576</c:v>
                </c:pt>
                <c:pt idx="24">
                  <c:v>41883.689769510151</c:v>
                </c:pt>
                <c:pt idx="25">
                  <c:v>43140.200462595458</c:v>
                </c:pt>
                <c:pt idx="26">
                  <c:v>44434.406476473319</c:v>
                </c:pt>
                <c:pt idx="27">
                  <c:v>45767.438670767522</c:v>
                </c:pt>
                <c:pt idx="28">
                  <c:v>47140.461830890548</c:v>
                </c:pt>
                <c:pt idx="29">
                  <c:v>48554.675685817267</c:v>
                </c:pt>
                <c:pt idx="30">
                  <c:v>50011.315956391787</c:v>
                </c:pt>
                <c:pt idx="31">
                  <c:v>51511.655435083536</c:v>
                </c:pt>
                <c:pt idx="32">
                  <c:v>53057.00509813604</c:v>
                </c:pt>
                <c:pt idx="33">
                  <c:v>54648.715251080124</c:v>
                </c:pt>
                <c:pt idx="34">
                  <c:v>56288.176708612533</c:v>
                </c:pt>
                <c:pt idx="35">
                  <c:v>57976.822009870906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8DF5-44DB-A73F-72E6B6FD9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859040"/>
        <c:axId val="363861120"/>
      </c:barChart>
      <c:lineChart>
        <c:grouping val="stacked"/>
        <c:varyColors val="0"/>
        <c:ser>
          <c:idx val="3"/>
          <c:order val="2"/>
          <c:tx>
            <c:strRef>
              <c:f>V!$M$4</c:f>
              <c:strCache>
                <c:ptCount val="1"/>
                <c:pt idx="0">
                  <c:v>% zhodnocení vlastního jmění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>
                <a:solidFill>
                  <a:schemeClr val="accent4"/>
                </a:solidFill>
              </a:ln>
              <a:effectLst/>
            </c:spPr>
          </c:marker>
          <c:cat>
            <c:numRef>
              <c:f>V!$B$5:$B$16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V!$M$5:$M$40</c:f>
              <c:numCache>
                <c:formatCode>#\ ##0.0</c:formatCode>
                <c:ptCount val="36"/>
                <c:pt idx="0">
                  <c:v>3.02</c:v>
                </c:pt>
                <c:pt idx="1">
                  <c:v>6.1105999999999998</c:v>
                </c:pt>
                <c:pt idx="2">
                  <c:v>9.2939180000000015</c:v>
                </c:pt>
                <c:pt idx="3">
                  <c:v>12.572735540000002</c:v>
                </c:pt>
                <c:pt idx="4">
                  <c:v>15.949917606200001</c:v>
                </c:pt>
                <c:pt idx="5">
                  <c:v>19.428415134386004</c:v>
                </c:pt>
                <c:pt idx="6">
                  <c:v>23.011267588417585</c:v>
                </c:pt>
                <c:pt idx="7">
                  <c:v>26.701605616070111</c:v>
                </c:pt>
                <c:pt idx="8">
                  <c:v>30.502653784552212</c:v>
                </c:pt>
                <c:pt idx="9">
                  <c:v>34.417733398088778</c:v>
                </c:pt>
                <c:pt idx="10">
                  <c:v>38.450265400031441</c:v>
                </c:pt>
                <c:pt idx="11">
                  <c:v>42.603773362032392</c:v>
                </c:pt>
                <c:pt idx="12">
                  <c:v>46.881886562893357</c:v>
                </c:pt>
                <c:pt idx="13">
                  <c:v>51.288343159780162</c:v>
                </c:pt>
                <c:pt idx="14">
                  <c:v>55.826993454573568</c:v>
                </c:pt>
                <c:pt idx="15">
                  <c:v>60.501803258210778</c:v>
                </c:pt>
                <c:pt idx="16">
                  <c:v>65.316857355957097</c:v>
                </c:pt>
                <c:pt idx="17">
                  <c:v>70.276363076635803</c:v>
                </c:pt>
                <c:pt idx="18">
                  <c:v>75.384653968934884</c:v>
                </c:pt>
                <c:pt idx="19">
                  <c:v>80.64619358800293</c:v>
                </c:pt>
                <c:pt idx="20">
                  <c:v>86.065579395643013</c:v>
                </c:pt>
                <c:pt idx="21">
                  <c:v>91.647546777512304</c:v>
                </c:pt>
                <c:pt idx="22">
                  <c:v>97.396973180837662</c:v>
                </c:pt>
                <c:pt idx="23">
                  <c:v>103.31888237626281</c:v>
                </c:pt>
                <c:pt idx="24">
                  <c:v>109.41844884755069</c:v>
                </c:pt>
                <c:pt idx="25">
                  <c:v>115.70100231297721</c:v>
                </c:pt>
                <c:pt idx="26">
                  <c:v>122.17203238236654</c:v>
                </c:pt>
                <c:pt idx="27">
                  <c:v>128.83719335383753</c:v>
                </c:pt>
                <c:pt idx="28">
                  <c:v>135.70230915445268</c:v>
                </c:pt>
                <c:pt idx="29">
                  <c:v>142.77337842908625</c:v>
                </c:pt>
                <c:pt idx="30">
                  <c:v>150.05657978195885</c:v>
                </c:pt>
                <c:pt idx="31">
                  <c:v>157.5582771754176</c:v>
                </c:pt>
                <c:pt idx="32">
                  <c:v>165.28502549068017</c:v>
                </c:pt>
                <c:pt idx="33">
                  <c:v>173.24357625540054</c:v>
                </c:pt>
                <c:pt idx="34">
                  <c:v>181.44088354306257</c:v>
                </c:pt>
                <c:pt idx="35">
                  <c:v>189.88411004935446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F5-44DB-A73F-72E6B6FD9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58960"/>
        <c:axId val="492659376"/>
      </c:lineChart>
      <c:catAx>
        <c:axId val="363859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Měsíc</a:t>
                </a:r>
              </a:p>
            </c:rich>
          </c:tx>
          <c:layout>
            <c:manualLayout>
              <c:xMode val="edge"/>
              <c:yMode val="edge"/>
              <c:x val="8.4231557881609381E-2"/>
              <c:y val="0.8494023701582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861120"/>
        <c:crosses val="autoZero"/>
        <c:auto val="1"/>
        <c:lblAlgn val="ctr"/>
        <c:lblOffset val="100"/>
        <c:noMultiLvlLbl val="0"/>
      </c:catAx>
      <c:valAx>
        <c:axId val="36386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EUR</a:t>
                </a:r>
              </a:p>
            </c:rich>
          </c:tx>
          <c:layout>
            <c:manualLayout>
              <c:xMode val="edge"/>
              <c:yMode val="edge"/>
              <c:x val="8.6646625392227061E-2"/>
              <c:y val="0.17648612105305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859040"/>
        <c:crosses val="autoZero"/>
        <c:crossBetween val="between"/>
      </c:valAx>
      <c:valAx>
        <c:axId val="49265937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zhodnocení</a:t>
                </a:r>
              </a:p>
            </c:rich>
          </c:tx>
          <c:layout>
            <c:manualLayout>
              <c:xMode val="edge"/>
              <c:yMode val="edge"/>
              <c:x val="0.85372107615172732"/>
              <c:y val="0.17636506800286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2658960"/>
        <c:crosses val="max"/>
        <c:crossBetween val="between"/>
      </c:valAx>
      <c:catAx>
        <c:axId val="49265896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92659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28463575730417"/>
          <c:y val="0.88156494074604308"/>
          <c:w val="0.60762875086032708"/>
          <c:h val="7.8031018849916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Složené úročení</a:t>
            </a:r>
            <a:r>
              <a:rPr lang="en-US" b="1"/>
              <a:t>, bonus margin </a:t>
            </a:r>
            <a:r>
              <a:rPr lang="cs-CZ" b="1"/>
              <a:t>a využití zisku pro obchodování</a:t>
            </a:r>
            <a:r>
              <a:rPr lang="cs-CZ" b="1" baseline="0"/>
              <a:t>  </a:t>
            </a:r>
            <a:br>
              <a:rPr lang="cs-CZ" b="1" baseline="0"/>
            </a:br>
            <a:r>
              <a:rPr lang="cs-CZ" b="1" baseline="0"/>
              <a:t>za 48 měsíců</a:t>
            </a:r>
            <a:endParaRPr lang="cs-CZ" b="1"/>
          </a:p>
        </c:rich>
      </c:tx>
      <c:layout>
        <c:manualLayout>
          <c:xMode val="edge"/>
          <c:yMode val="edge"/>
          <c:x val="0.32936557540359446"/>
          <c:y val="3.82184045176171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3196322730022703E-2"/>
          <c:y val="0.18735894376839263"/>
          <c:w val="0.86474133107711626"/>
          <c:h val="0.6779934780879662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V!$D$4</c:f>
              <c:strCache>
                <c:ptCount val="1"/>
                <c:pt idx="0">
                  <c:v>TBM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V!$B$5:$B$52</c:f>
              <c:numCache>
                <c:formatCode>#,##0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V!$D$5:$D$52</c:f>
              <c:numCache>
                <c:formatCode>#,##0</c:formatCode>
                <c:ptCount val="48"/>
                <c:pt idx="0">
                  <c:v>16000</c:v>
                </c:pt>
                <c:pt idx="1">
                  <c:v>16000</c:v>
                </c:pt>
                <c:pt idx="2">
                  <c:v>16000</c:v>
                </c:pt>
                <c:pt idx="3">
                  <c:v>16000</c:v>
                </c:pt>
                <c:pt idx="4">
                  <c:v>16000</c:v>
                </c:pt>
                <c:pt idx="5">
                  <c:v>16000</c:v>
                </c:pt>
                <c:pt idx="6">
                  <c:v>16000</c:v>
                </c:pt>
                <c:pt idx="7">
                  <c:v>16000</c:v>
                </c:pt>
                <c:pt idx="8">
                  <c:v>16000</c:v>
                </c:pt>
                <c:pt idx="9">
                  <c:v>16000</c:v>
                </c:pt>
                <c:pt idx="10">
                  <c:v>16000</c:v>
                </c:pt>
                <c:pt idx="11">
                  <c:v>16000</c:v>
                </c:pt>
                <c:pt idx="12">
                  <c:v>16000</c:v>
                </c:pt>
                <c:pt idx="13">
                  <c:v>16000</c:v>
                </c:pt>
                <c:pt idx="14">
                  <c:v>16000</c:v>
                </c:pt>
                <c:pt idx="15">
                  <c:v>16000</c:v>
                </c:pt>
                <c:pt idx="16">
                  <c:v>16000</c:v>
                </c:pt>
                <c:pt idx="17">
                  <c:v>16000</c:v>
                </c:pt>
                <c:pt idx="18">
                  <c:v>16000</c:v>
                </c:pt>
                <c:pt idx="19">
                  <c:v>16000</c:v>
                </c:pt>
                <c:pt idx="20">
                  <c:v>16000</c:v>
                </c:pt>
                <c:pt idx="21">
                  <c:v>16000</c:v>
                </c:pt>
                <c:pt idx="22">
                  <c:v>16000</c:v>
                </c:pt>
                <c:pt idx="23">
                  <c:v>16000</c:v>
                </c:pt>
                <c:pt idx="24">
                  <c:v>16000</c:v>
                </c:pt>
                <c:pt idx="25">
                  <c:v>16000</c:v>
                </c:pt>
                <c:pt idx="26">
                  <c:v>16000</c:v>
                </c:pt>
                <c:pt idx="27">
                  <c:v>16000</c:v>
                </c:pt>
                <c:pt idx="28">
                  <c:v>16000</c:v>
                </c:pt>
                <c:pt idx="29">
                  <c:v>16000</c:v>
                </c:pt>
                <c:pt idx="30">
                  <c:v>16000</c:v>
                </c:pt>
                <c:pt idx="31">
                  <c:v>16000</c:v>
                </c:pt>
                <c:pt idx="32">
                  <c:v>16000</c:v>
                </c:pt>
                <c:pt idx="33">
                  <c:v>16000</c:v>
                </c:pt>
                <c:pt idx="34">
                  <c:v>16000</c:v>
                </c:pt>
                <c:pt idx="35">
                  <c:v>16000</c:v>
                </c:pt>
                <c:pt idx="36">
                  <c:v>16000</c:v>
                </c:pt>
                <c:pt idx="37">
                  <c:v>16000</c:v>
                </c:pt>
                <c:pt idx="38">
                  <c:v>16000</c:v>
                </c:pt>
                <c:pt idx="39">
                  <c:v>16000</c:v>
                </c:pt>
                <c:pt idx="40">
                  <c:v>16000</c:v>
                </c:pt>
                <c:pt idx="41">
                  <c:v>16000</c:v>
                </c:pt>
                <c:pt idx="42">
                  <c:v>16000</c:v>
                </c:pt>
                <c:pt idx="43">
                  <c:v>16000</c:v>
                </c:pt>
                <c:pt idx="44">
                  <c:v>16000</c:v>
                </c:pt>
                <c:pt idx="45">
                  <c:v>16000</c:v>
                </c:pt>
                <c:pt idx="46">
                  <c:v>16000</c:v>
                </c:pt>
                <c:pt idx="47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7-495B-8120-87B06738CE55}"/>
            </c:ext>
          </c:extLst>
        </c:ser>
        <c:ser>
          <c:idx val="0"/>
          <c:order val="1"/>
          <c:tx>
            <c:strRef>
              <c:f>V!$J$4</c:f>
              <c:strCache>
                <c:ptCount val="1"/>
                <c:pt idx="0">
                  <c:v>Vklad +zisk +
úroky na konci měsíce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V!$B$5:$B$52</c:f>
              <c:numCache>
                <c:formatCode>#,##0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V!$J$5:$J$52</c:f>
              <c:numCache>
                <c:formatCode>#,##0</c:formatCode>
                <c:ptCount val="48"/>
                <c:pt idx="0">
                  <c:v>20604</c:v>
                </c:pt>
                <c:pt idx="1">
                  <c:v>21222.120000000003</c:v>
                </c:pt>
                <c:pt idx="2">
                  <c:v>21858.783600000002</c:v>
                </c:pt>
                <c:pt idx="3">
                  <c:v>22514.547108000002</c:v>
                </c:pt>
                <c:pt idx="4">
                  <c:v>23189.983521240003</c:v>
                </c:pt>
                <c:pt idx="5">
                  <c:v>23885.683026877203</c:v>
                </c:pt>
                <c:pt idx="6">
                  <c:v>24602.253517683519</c:v>
                </c:pt>
                <c:pt idx="7">
                  <c:v>25340.321123214024</c:v>
                </c:pt>
                <c:pt idx="8">
                  <c:v>26100.530756910444</c:v>
                </c:pt>
                <c:pt idx="9">
                  <c:v>26883.546679617757</c:v>
                </c:pt>
                <c:pt idx="10">
                  <c:v>27690.053080006292</c:v>
                </c:pt>
                <c:pt idx="11">
                  <c:v>28520.754672406481</c:v>
                </c:pt>
                <c:pt idx="12">
                  <c:v>29376.377312578676</c:v>
                </c:pt>
                <c:pt idx="13">
                  <c:v>30257.668631956036</c:v>
                </c:pt>
                <c:pt idx="14">
                  <c:v>31165.398690914717</c:v>
                </c:pt>
                <c:pt idx="15">
                  <c:v>32100.360651642157</c:v>
                </c:pt>
                <c:pt idx="16">
                  <c:v>33063.371471191422</c:v>
                </c:pt>
                <c:pt idx="17">
                  <c:v>34055.272615327165</c:v>
                </c:pt>
                <c:pt idx="18">
                  <c:v>35076.930793786982</c:v>
                </c:pt>
                <c:pt idx="19">
                  <c:v>36129.238717600594</c:v>
                </c:pt>
                <c:pt idx="20">
                  <c:v>37213.115879128614</c:v>
                </c:pt>
                <c:pt idx="21">
                  <c:v>38329.509355502472</c:v>
                </c:pt>
                <c:pt idx="22">
                  <c:v>39479.394636167548</c:v>
                </c:pt>
                <c:pt idx="23">
                  <c:v>40663.776475252576</c:v>
                </c:pt>
                <c:pt idx="24">
                  <c:v>41883.689769510151</c:v>
                </c:pt>
                <c:pt idx="25">
                  <c:v>43140.200462595458</c:v>
                </c:pt>
                <c:pt idx="26">
                  <c:v>44434.406476473319</c:v>
                </c:pt>
                <c:pt idx="27">
                  <c:v>45767.438670767522</c:v>
                </c:pt>
                <c:pt idx="28">
                  <c:v>47140.461830890548</c:v>
                </c:pt>
                <c:pt idx="29">
                  <c:v>48554.675685817267</c:v>
                </c:pt>
                <c:pt idx="30">
                  <c:v>50011.315956391787</c:v>
                </c:pt>
                <c:pt idx="31">
                  <c:v>51511.655435083536</c:v>
                </c:pt>
                <c:pt idx="32">
                  <c:v>53057.00509813604</c:v>
                </c:pt>
                <c:pt idx="33">
                  <c:v>54648.715251080124</c:v>
                </c:pt>
                <c:pt idx="34">
                  <c:v>56288.176708612533</c:v>
                </c:pt>
                <c:pt idx="35">
                  <c:v>57976.822009870906</c:v>
                </c:pt>
                <c:pt idx="36">
                  <c:v>59716.126670167032</c:v>
                </c:pt>
                <c:pt idx="37">
                  <c:v>61507.61047027204</c:v>
                </c:pt>
                <c:pt idx="38">
                  <c:v>63352.838784380197</c:v>
                </c:pt>
                <c:pt idx="39">
                  <c:v>65253.4239479116</c:v>
                </c:pt>
                <c:pt idx="40">
                  <c:v>67211.02666634896</c:v>
                </c:pt>
                <c:pt idx="41">
                  <c:v>69227.357466339425</c:v>
                </c:pt>
                <c:pt idx="42">
                  <c:v>71304.178190329607</c:v>
                </c:pt>
                <c:pt idx="43">
                  <c:v>73443.303536039501</c:v>
                </c:pt>
                <c:pt idx="44">
                  <c:v>75646.602642120692</c:v>
                </c:pt>
                <c:pt idx="45">
                  <c:v>77916.000721384306</c:v>
                </c:pt>
                <c:pt idx="46">
                  <c:v>80253.480743025837</c:v>
                </c:pt>
                <c:pt idx="47">
                  <c:v>82661.085165316617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5547-495B-8120-87B06738C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859040"/>
        <c:axId val="363861120"/>
      </c:barChart>
      <c:lineChart>
        <c:grouping val="stacked"/>
        <c:varyColors val="0"/>
        <c:ser>
          <c:idx val="3"/>
          <c:order val="2"/>
          <c:tx>
            <c:strRef>
              <c:f>V!$M$4</c:f>
              <c:strCache>
                <c:ptCount val="1"/>
                <c:pt idx="0">
                  <c:v>% zhodnocení vlastního jmění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>
                <a:solidFill>
                  <a:schemeClr val="accent4"/>
                </a:solidFill>
              </a:ln>
              <a:effectLst/>
            </c:spPr>
          </c:marker>
          <c:cat>
            <c:numRef>
              <c:f>V!$B$5:$B$16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V!$M$5:$M$52</c:f>
              <c:numCache>
                <c:formatCode>#\ ##0.0</c:formatCode>
                <c:ptCount val="48"/>
                <c:pt idx="0">
                  <c:v>3.02</c:v>
                </c:pt>
                <c:pt idx="1">
                  <c:v>6.1105999999999998</c:v>
                </c:pt>
                <c:pt idx="2">
                  <c:v>9.2939180000000015</c:v>
                </c:pt>
                <c:pt idx="3">
                  <c:v>12.572735540000002</c:v>
                </c:pt>
                <c:pt idx="4">
                  <c:v>15.949917606200001</c:v>
                </c:pt>
                <c:pt idx="5">
                  <c:v>19.428415134386004</c:v>
                </c:pt>
                <c:pt idx="6">
                  <c:v>23.011267588417585</c:v>
                </c:pt>
                <c:pt idx="7">
                  <c:v>26.701605616070111</c:v>
                </c:pt>
                <c:pt idx="8">
                  <c:v>30.502653784552212</c:v>
                </c:pt>
                <c:pt idx="9">
                  <c:v>34.417733398088778</c:v>
                </c:pt>
                <c:pt idx="10">
                  <c:v>38.450265400031441</c:v>
                </c:pt>
                <c:pt idx="11">
                  <c:v>42.603773362032392</c:v>
                </c:pt>
                <c:pt idx="12">
                  <c:v>46.881886562893357</c:v>
                </c:pt>
                <c:pt idx="13">
                  <c:v>51.288343159780162</c:v>
                </c:pt>
                <c:pt idx="14">
                  <c:v>55.826993454573568</c:v>
                </c:pt>
                <c:pt idx="15">
                  <c:v>60.501803258210778</c:v>
                </c:pt>
                <c:pt idx="16">
                  <c:v>65.316857355957097</c:v>
                </c:pt>
                <c:pt idx="17">
                  <c:v>70.276363076635803</c:v>
                </c:pt>
                <c:pt idx="18">
                  <c:v>75.384653968934884</c:v>
                </c:pt>
                <c:pt idx="19">
                  <c:v>80.64619358800293</c:v>
                </c:pt>
                <c:pt idx="20">
                  <c:v>86.065579395643013</c:v>
                </c:pt>
                <c:pt idx="21">
                  <c:v>91.647546777512304</c:v>
                </c:pt>
                <c:pt idx="22">
                  <c:v>97.396973180837662</c:v>
                </c:pt>
                <c:pt idx="23">
                  <c:v>103.31888237626281</c:v>
                </c:pt>
                <c:pt idx="24">
                  <c:v>109.41844884755069</c:v>
                </c:pt>
                <c:pt idx="25">
                  <c:v>115.70100231297721</c:v>
                </c:pt>
                <c:pt idx="26">
                  <c:v>122.17203238236654</c:v>
                </c:pt>
                <c:pt idx="27">
                  <c:v>128.83719335383753</c:v>
                </c:pt>
                <c:pt idx="28">
                  <c:v>135.70230915445268</c:v>
                </c:pt>
                <c:pt idx="29">
                  <c:v>142.77337842908625</c:v>
                </c:pt>
                <c:pt idx="30">
                  <c:v>150.05657978195885</c:v>
                </c:pt>
                <c:pt idx="31">
                  <c:v>157.5582771754176</c:v>
                </c:pt>
                <c:pt idx="32">
                  <c:v>165.28502549068017</c:v>
                </c:pt>
                <c:pt idx="33">
                  <c:v>173.24357625540054</c:v>
                </c:pt>
                <c:pt idx="34">
                  <c:v>181.44088354306257</c:v>
                </c:pt>
                <c:pt idx="35">
                  <c:v>189.88411004935446</c:v>
                </c:pt>
                <c:pt idx="36">
                  <c:v>198.58063335083509</c:v>
                </c:pt>
                <c:pt idx="37">
                  <c:v>207.53805235136016</c:v>
                </c:pt>
                <c:pt idx="38">
                  <c:v>216.76419392190095</c:v>
                </c:pt>
                <c:pt idx="39">
                  <c:v>226.26711973955801</c:v>
                </c:pt>
                <c:pt idx="40">
                  <c:v>236.05513333174474</c:v>
                </c:pt>
                <c:pt idx="41">
                  <c:v>246.13678733169709</c:v>
                </c:pt>
                <c:pt idx="42">
                  <c:v>256.52089095164803</c:v>
                </c:pt>
                <c:pt idx="43">
                  <c:v>267.21651768019746</c:v>
                </c:pt>
                <c:pt idx="44">
                  <c:v>278.23301321060336</c:v>
                </c:pt>
                <c:pt idx="45">
                  <c:v>289.58000360692148</c:v>
                </c:pt>
                <c:pt idx="46">
                  <c:v>301.26740371512909</c:v>
                </c:pt>
                <c:pt idx="47">
                  <c:v>313.30542582658302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47-495B-8120-87B06738C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58960"/>
        <c:axId val="492659376"/>
      </c:lineChart>
      <c:catAx>
        <c:axId val="363859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Měsíc</a:t>
                </a:r>
              </a:p>
            </c:rich>
          </c:tx>
          <c:layout>
            <c:manualLayout>
              <c:xMode val="edge"/>
              <c:yMode val="edge"/>
              <c:x val="4.5627280999674592E-2"/>
              <c:y val="0.873644794400699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861120"/>
        <c:crosses val="autoZero"/>
        <c:auto val="1"/>
        <c:lblAlgn val="ctr"/>
        <c:lblOffset val="100"/>
        <c:noMultiLvlLbl val="0"/>
      </c:catAx>
      <c:valAx>
        <c:axId val="36386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EUR</a:t>
                </a:r>
              </a:p>
            </c:rich>
          </c:tx>
          <c:layout>
            <c:manualLayout>
              <c:xMode val="edge"/>
              <c:yMode val="edge"/>
              <c:x val="3.910761154855643E-2"/>
              <c:y val="0.130021474588403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859040"/>
        <c:crosses val="autoZero"/>
        <c:crossBetween val="between"/>
      </c:valAx>
      <c:valAx>
        <c:axId val="49265937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zhodnocení</a:t>
                </a:r>
              </a:p>
            </c:rich>
          </c:tx>
          <c:layout>
            <c:manualLayout>
              <c:xMode val="edge"/>
              <c:yMode val="edge"/>
              <c:x val="0.90686954425324218"/>
              <c:y val="0.12788021951801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2658960"/>
        <c:crosses val="max"/>
        <c:crossBetween val="between"/>
      </c:valAx>
      <c:catAx>
        <c:axId val="49265896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92659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28465635902963"/>
          <c:y val="0.91186797104907336"/>
          <c:w val="0.60762875086032708"/>
          <c:h val="7.8031018849916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Složené úročení</a:t>
            </a:r>
            <a:r>
              <a:rPr lang="en-US" b="1"/>
              <a:t>, bonus margin </a:t>
            </a:r>
            <a:r>
              <a:rPr lang="cs-CZ" b="1"/>
              <a:t>a využití zisku pro obchodování</a:t>
            </a:r>
            <a:r>
              <a:rPr lang="cs-CZ" b="1" baseline="0"/>
              <a:t>  </a:t>
            </a:r>
            <a:br>
              <a:rPr lang="cs-CZ" b="1" baseline="0"/>
            </a:br>
            <a:r>
              <a:rPr lang="cs-CZ" b="1" baseline="0"/>
              <a:t>za 60 měsíců</a:t>
            </a:r>
            <a:endParaRPr lang="cs-CZ" b="1"/>
          </a:p>
        </c:rich>
      </c:tx>
      <c:layout>
        <c:manualLayout>
          <c:xMode val="edge"/>
          <c:yMode val="edge"/>
          <c:x val="0.32936557540359446"/>
          <c:y val="3.82184045176171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3196322730022703E-2"/>
          <c:y val="0.18735894376839263"/>
          <c:w val="0.86474133107711626"/>
          <c:h val="0.6779934780879662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V!$D$4</c:f>
              <c:strCache>
                <c:ptCount val="1"/>
                <c:pt idx="0">
                  <c:v>TBM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V!$B$5:$B$64</c:f>
              <c:numCache>
                <c:formatCode>#,##0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V!$D$5:$D$64</c:f>
              <c:numCache>
                <c:formatCode>#,##0</c:formatCode>
                <c:ptCount val="60"/>
                <c:pt idx="0">
                  <c:v>16000</c:v>
                </c:pt>
                <c:pt idx="1">
                  <c:v>16000</c:v>
                </c:pt>
                <c:pt idx="2">
                  <c:v>16000</c:v>
                </c:pt>
                <c:pt idx="3">
                  <c:v>16000</c:v>
                </c:pt>
                <c:pt idx="4">
                  <c:v>16000</c:v>
                </c:pt>
                <c:pt idx="5">
                  <c:v>16000</c:v>
                </c:pt>
                <c:pt idx="6">
                  <c:v>16000</c:v>
                </c:pt>
                <c:pt idx="7">
                  <c:v>16000</c:v>
                </c:pt>
                <c:pt idx="8">
                  <c:v>16000</c:v>
                </c:pt>
                <c:pt idx="9">
                  <c:v>16000</c:v>
                </c:pt>
                <c:pt idx="10">
                  <c:v>16000</c:v>
                </c:pt>
                <c:pt idx="11">
                  <c:v>16000</c:v>
                </c:pt>
                <c:pt idx="12">
                  <c:v>16000</c:v>
                </c:pt>
                <c:pt idx="13">
                  <c:v>16000</c:v>
                </c:pt>
                <c:pt idx="14">
                  <c:v>16000</c:v>
                </c:pt>
                <c:pt idx="15">
                  <c:v>16000</c:v>
                </c:pt>
                <c:pt idx="16">
                  <c:v>16000</c:v>
                </c:pt>
                <c:pt idx="17">
                  <c:v>16000</c:v>
                </c:pt>
                <c:pt idx="18">
                  <c:v>16000</c:v>
                </c:pt>
                <c:pt idx="19">
                  <c:v>16000</c:v>
                </c:pt>
                <c:pt idx="20">
                  <c:v>16000</c:v>
                </c:pt>
                <c:pt idx="21">
                  <c:v>16000</c:v>
                </c:pt>
                <c:pt idx="22">
                  <c:v>16000</c:v>
                </c:pt>
                <c:pt idx="23">
                  <c:v>16000</c:v>
                </c:pt>
                <c:pt idx="24">
                  <c:v>16000</c:v>
                </c:pt>
                <c:pt idx="25">
                  <c:v>16000</c:v>
                </c:pt>
                <c:pt idx="26">
                  <c:v>16000</c:v>
                </c:pt>
                <c:pt idx="27">
                  <c:v>16000</c:v>
                </c:pt>
                <c:pt idx="28">
                  <c:v>16000</c:v>
                </c:pt>
                <c:pt idx="29">
                  <c:v>16000</c:v>
                </c:pt>
                <c:pt idx="30">
                  <c:v>16000</c:v>
                </c:pt>
                <c:pt idx="31">
                  <c:v>16000</c:v>
                </c:pt>
                <c:pt idx="32">
                  <c:v>16000</c:v>
                </c:pt>
                <c:pt idx="33">
                  <c:v>16000</c:v>
                </c:pt>
                <c:pt idx="34">
                  <c:v>16000</c:v>
                </c:pt>
                <c:pt idx="35">
                  <c:v>16000</c:v>
                </c:pt>
                <c:pt idx="36">
                  <c:v>16000</c:v>
                </c:pt>
                <c:pt idx="37">
                  <c:v>16000</c:v>
                </c:pt>
                <c:pt idx="38">
                  <c:v>16000</c:v>
                </c:pt>
                <c:pt idx="39">
                  <c:v>16000</c:v>
                </c:pt>
                <c:pt idx="40">
                  <c:v>16000</c:v>
                </c:pt>
                <c:pt idx="41">
                  <c:v>16000</c:v>
                </c:pt>
                <c:pt idx="42">
                  <c:v>16000</c:v>
                </c:pt>
                <c:pt idx="43">
                  <c:v>16000</c:v>
                </c:pt>
                <c:pt idx="44">
                  <c:v>16000</c:v>
                </c:pt>
                <c:pt idx="45">
                  <c:v>16000</c:v>
                </c:pt>
                <c:pt idx="46">
                  <c:v>16000</c:v>
                </c:pt>
                <c:pt idx="47">
                  <c:v>16000</c:v>
                </c:pt>
                <c:pt idx="48">
                  <c:v>16000</c:v>
                </c:pt>
                <c:pt idx="49">
                  <c:v>16000</c:v>
                </c:pt>
                <c:pt idx="50">
                  <c:v>16000</c:v>
                </c:pt>
                <c:pt idx="51">
                  <c:v>16000</c:v>
                </c:pt>
                <c:pt idx="52">
                  <c:v>16000</c:v>
                </c:pt>
                <c:pt idx="53">
                  <c:v>16000</c:v>
                </c:pt>
                <c:pt idx="54">
                  <c:v>16000</c:v>
                </c:pt>
                <c:pt idx="55">
                  <c:v>16000</c:v>
                </c:pt>
                <c:pt idx="56">
                  <c:v>16000</c:v>
                </c:pt>
                <c:pt idx="57">
                  <c:v>16000</c:v>
                </c:pt>
                <c:pt idx="58">
                  <c:v>16000</c:v>
                </c:pt>
                <c:pt idx="59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4-4536-91DB-CDE24414C6E9}"/>
            </c:ext>
          </c:extLst>
        </c:ser>
        <c:ser>
          <c:idx val="0"/>
          <c:order val="1"/>
          <c:tx>
            <c:strRef>
              <c:f>V!$J$4</c:f>
              <c:strCache>
                <c:ptCount val="1"/>
                <c:pt idx="0">
                  <c:v>Vklad +zisk +
úroky na konci měsíce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V!$B$5:$B$64</c:f>
              <c:numCache>
                <c:formatCode>#,##0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V!$J$5:$J$64</c:f>
              <c:numCache>
                <c:formatCode>#,##0</c:formatCode>
                <c:ptCount val="60"/>
                <c:pt idx="0">
                  <c:v>20604</c:v>
                </c:pt>
                <c:pt idx="1">
                  <c:v>21222.120000000003</c:v>
                </c:pt>
                <c:pt idx="2">
                  <c:v>21858.783600000002</c:v>
                </c:pt>
                <c:pt idx="3">
                  <c:v>22514.547108000002</c:v>
                </c:pt>
                <c:pt idx="4">
                  <c:v>23189.983521240003</c:v>
                </c:pt>
                <c:pt idx="5">
                  <c:v>23885.683026877203</c:v>
                </c:pt>
                <c:pt idx="6">
                  <c:v>24602.253517683519</c:v>
                </c:pt>
                <c:pt idx="7">
                  <c:v>25340.321123214024</c:v>
                </c:pt>
                <c:pt idx="8">
                  <c:v>26100.530756910444</c:v>
                </c:pt>
                <c:pt idx="9">
                  <c:v>26883.546679617757</c:v>
                </c:pt>
                <c:pt idx="10">
                  <c:v>27690.053080006292</c:v>
                </c:pt>
                <c:pt idx="11">
                  <c:v>28520.754672406481</c:v>
                </c:pt>
                <c:pt idx="12">
                  <c:v>29376.377312578676</c:v>
                </c:pt>
                <c:pt idx="13">
                  <c:v>30257.668631956036</c:v>
                </c:pt>
                <c:pt idx="14">
                  <c:v>31165.398690914717</c:v>
                </c:pt>
                <c:pt idx="15">
                  <c:v>32100.360651642157</c:v>
                </c:pt>
                <c:pt idx="16">
                  <c:v>33063.371471191422</c:v>
                </c:pt>
                <c:pt idx="17">
                  <c:v>34055.272615327165</c:v>
                </c:pt>
                <c:pt idx="18">
                  <c:v>35076.930793786982</c:v>
                </c:pt>
                <c:pt idx="19">
                  <c:v>36129.238717600594</c:v>
                </c:pt>
                <c:pt idx="20">
                  <c:v>37213.115879128614</c:v>
                </c:pt>
                <c:pt idx="21">
                  <c:v>38329.509355502472</c:v>
                </c:pt>
                <c:pt idx="22">
                  <c:v>39479.394636167548</c:v>
                </c:pt>
                <c:pt idx="23">
                  <c:v>40663.776475252576</c:v>
                </c:pt>
                <c:pt idx="24">
                  <c:v>41883.689769510151</c:v>
                </c:pt>
                <c:pt idx="25">
                  <c:v>43140.200462595458</c:v>
                </c:pt>
                <c:pt idx="26">
                  <c:v>44434.406476473319</c:v>
                </c:pt>
                <c:pt idx="27">
                  <c:v>45767.438670767522</c:v>
                </c:pt>
                <c:pt idx="28">
                  <c:v>47140.461830890548</c:v>
                </c:pt>
                <c:pt idx="29">
                  <c:v>48554.675685817267</c:v>
                </c:pt>
                <c:pt idx="30">
                  <c:v>50011.315956391787</c:v>
                </c:pt>
                <c:pt idx="31">
                  <c:v>51511.655435083536</c:v>
                </c:pt>
                <c:pt idx="32">
                  <c:v>53057.00509813604</c:v>
                </c:pt>
                <c:pt idx="33">
                  <c:v>54648.715251080124</c:v>
                </c:pt>
                <c:pt idx="34">
                  <c:v>56288.176708612533</c:v>
                </c:pt>
                <c:pt idx="35">
                  <c:v>57976.822009870906</c:v>
                </c:pt>
                <c:pt idx="36">
                  <c:v>59716.126670167032</c:v>
                </c:pt>
                <c:pt idx="37">
                  <c:v>61507.61047027204</c:v>
                </c:pt>
                <c:pt idx="38">
                  <c:v>63352.838784380197</c:v>
                </c:pt>
                <c:pt idx="39">
                  <c:v>65253.4239479116</c:v>
                </c:pt>
                <c:pt idx="40">
                  <c:v>67211.02666634896</c:v>
                </c:pt>
                <c:pt idx="41">
                  <c:v>69227.357466339425</c:v>
                </c:pt>
                <c:pt idx="42">
                  <c:v>71304.178190329607</c:v>
                </c:pt>
                <c:pt idx="43">
                  <c:v>73443.303536039501</c:v>
                </c:pt>
                <c:pt idx="44">
                  <c:v>75646.602642120692</c:v>
                </c:pt>
                <c:pt idx="45">
                  <c:v>77916.000721384306</c:v>
                </c:pt>
                <c:pt idx="46">
                  <c:v>80253.480743025837</c:v>
                </c:pt>
                <c:pt idx="47">
                  <c:v>82661.085165316617</c:v>
                </c:pt>
                <c:pt idx="48">
                  <c:v>85140.91772027612</c:v>
                </c:pt>
                <c:pt idx="49">
                  <c:v>87695.145251884402</c:v>
                </c:pt>
                <c:pt idx="50">
                  <c:v>90325.999609440929</c:v>
                </c:pt>
                <c:pt idx="51">
                  <c:v>93035.779597724148</c:v>
                </c:pt>
                <c:pt idx="52">
                  <c:v>95826.852985655874</c:v>
                </c:pt>
                <c:pt idx="53">
                  <c:v>98701.658575225549</c:v>
                </c:pt>
                <c:pt idx="54">
                  <c:v>101662.70833248232</c:v>
                </c:pt>
                <c:pt idx="55">
                  <c:v>104712.58958245679</c:v>
                </c:pt>
                <c:pt idx="56">
                  <c:v>107853.96726993049</c:v>
                </c:pt>
                <c:pt idx="57">
                  <c:v>111089.58628802841</c:v>
                </c:pt>
                <c:pt idx="58">
                  <c:v>114422.27387666926</c:v>
                </c:pt>
                <c:pt idx="59">
                  <c:v>117854.94209296934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48F4-4536-91DB-CDE24414C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859040"/>
        <c:axId val="363861120"/>
      </c:barChart>
      <c:lineChart>
        <c:grouping val="stacked"/>
        <c:varyColors val="0"/>
        <c:ser>
          <c:idx val="3"/>
          <c:order val="2"/>
          <c:tx>
            <c:strRef>
              <c:f>V!$M$4</c:f>
              <c:strCache>
                <c:ptCount val="1"/>
                <c:pt idx="0">
                  <c:v>% zhodnocení vlastního jmění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>
                <a:solidFill>
                  <a:schemeClr val="accent4"/>
                </a:solidFill>
              </a:ln>
              <a:effectLst/>
            </c:spPr>
          </c:marker>
          <c:cat>
            <c:numRef>
              <c:f>V!$B$5:$B$16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V!$M$5:$M$64</c:f>
              <c:numCache>
                <c:formatCode>#\ ##0.0</c:formatCode>
                <c:ptCount val="60"/>
                <c:pt idx="0">
                  <c:v>3.02</c:v>
                </c:pt>
                <c:pt idx="1">
                  <c:v>6.1105999999999998</c:v>
                </c:pt>
                <c:pt idx="2">
                  <c:v>9.2939180000000015</c:v>
                </c:pt>
                <c:pt idx="3">
                  <c:v>12.572735540000002</c:v>
                </c:pt>
                <c:pt idx="4">
                  <c:v>15.949917606200001</c:v>
                </c:pt>
                <c:pt idx="5">
                  <c:v>19.428415134386004</c:v>
                </c:pt>
                <c:pt idx="6">
                  <c:v>23.011267588417585</c:v>
                </c:pt>
                <c:pt idx="7">
                  <c:v>26.701605616070111</c:v>
                </c:pt>
                <c:pt idx="8">
                  <c:v>30.502653784552212</c:v>
                </c:pt>
                <c:pt idx="9">
                  <c:v>34.417733398088778</c:v>
                </c:pt>
                <c:pt idx="10">
                  <c:v>38.450265400031441</c:v>
                </c:pt>
                <c:pt idx="11">
                  <c:v>42.603773362032392</c:v>
                </c:pt>
                <c:pt idx="12">
                  <c:v>46.881886562893357</c:v>
                </c:pt>
                <c:pt idx="13">
                  <c:v>51.288343159780162</c:v>
                </c:pt>
                <c:pt idx="14">
                  <c:v>55.826993454573568</c:v>
                </c:pt>
                <c:pt idx="15">
                  <c:v>60.501803258210778</c:v>
                </c:pt>
                <c:pt idx="16">
                  <c:v>65.316857355957097</c:v>
                </c:pt>
                <c:pt idx="17">
                  <c:v>70.276363076635803</c:v>
                </c:pt>
                <c:pt idx="18">
                  <c:v>75.384653968934884</c:v>
                </c:pt>
                <c:pt idx="19">
                  <c:v>80.64619358800293</c:v>
                </c:pt>
                <c:pt idx="20">
                  <c:v>86.065579395643013</c:v>
                </c:pt>
                <c:pt idx="21">
                  <c:v>91.647546777512304</c:v>
                </c:pt>
                <c:pt idx="22">
                  <c:v>97.396973180837662</c:v>
                </c:pt>
                <c:pt idx="23">
                  <c:v>103.31888237626281</c:v>
                </c:pt>
                <c:pt idx="24">
                  <c:v>109.41844884755069</c:v>
                </c:pt>
                <c:pt idx="25">
                  <c:v>115.70100231297721</c:v>
                </c:pt>
                <c:pt idx="26">
                  <c:v>122.17203238236654</c:v>
                </c:pt>
                <c:pt idx="27">
                  <c:v>128.83719335383753</c:v>
                </c:pt>
                <c:pt idx="28">
                  <c:v>135.70230915445268</c:v>
                </c:pt>
                <c:pt idx="29">
                  <c:v>142.77337842908625</c:v>
                </c:pt>
                <c:pt idx="30">
                  <c:v>150.05657978195885</c:v>
                </c:pt>
                <c:pt idx="31">
                  <c:v>157.5582771754176</c:v>
                </c:pt>
                <c:pt idx="32">
                  <c:v>165.28502549068017</c:v>
                </c:pt>
                <c:pt idx="33">
                  <c:v>173.24357625540054</c:v>
                </c:pt>
                <c:pt idx="34">
                  <c:v>181.44088354306257</c:v>
                </c:pt>
                <c:pt idx="35">
                  <c:v>189.88411004935446</c:v>
                </c:pt>
                <c:pt idx="36">
                  <c:v>198.58063335083509</c:v>
                </c:pt>
                <c:pt idx="37">
                  <c:v>207.53805235136016</c:v>
                </c:pt>
                <c:pt idx="38">
                  <c:v>216.76419392190095</c:v>
                </c:pt>
                <c:pt idx="39">
                  <c:v>226.26711973955801</c:v>
                </c:pt>
                <c:pt idx="40">
                  <c:v>236.05513333174474</c:v>
                </c:pt>
                <c:pt idx="41">
                  <c:v>246.13678733169709</c:v>
                </c:pt>
                <c:pt idx="42">
                  <c:v>256.52089095164803</c:v>
                </c:pt>
                <c:pt idx="43">
                  <c:v>267.21651768019746</c:v>
                </c:pt>
                <c:pt idx="44">
                  <c:v>278.23301321060336</c:v>
                </c:pt>
                <c:pt idx="45">
                  <c:v>289.58000360692148</c:v>
                </c:pt>
                <c:pt idx="46">
                  <c:v>301.26740371512909</c:v>
                </c:pt>
                <c:pt idx="47">
                  <c:v>313.30542582658302</c:v>
                </c:pt>
                <c:pt idx="48">
                  <c:v>325.70458860138052</c:v>
                </c:pt>
                <c:pt idx="49">
                  <c:v>338.47572625942195</c:v>
                </c:pt>
                <c:pt idx="50">
                  <c:v>351.62999804720459</c:v>
                </c:pt>
                <c:pt idx="51">
                  <c:v>365.17889798862075</c:v>
                </c:pt>
                <c:pt idx="52">
                  <c:v>379.13426492827932</c:v>
                </c:pt>
                <c:pt idx="53">
                  <c:v>393.50829287612777</c:v>
                </c:pt>
                <c:pt idx="54">
                  <c:v>408.31354166241158</c:v>
                </c:pt>
                <c:pt idx="55">
                  <c:v>423.5629479122839</c:v>
                </c:pt>
                <c:pt idx="56">
                  <c:v>439.26983634965239</c:v>
                </c:pt>
                <c:pt idx="57">
                  <c:v>455.44793144014199</c:v>
                </c:pt>
                <c:pt idx="58">
                  <c:v>472.11136938334624</c:v>
                </c:pt>
                <c:pt idx="59">
                  <c:v>489.27471046484663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F4-4536-91DB-CDE24414C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58960"/>
        <c:axId val="492659376"/>
      </c:lineChart>
      <c:catAx>
        <c:axId val="363859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Měsíc</a:t>
                </a:r>
              </a:p>
            </c:rich>
          </c:tx>
          <c:layout>
            <c:manualLayout>
              <c:xMode val="edge"/>
              <c:yMode val="edge"/>
              <c:x val="4.8975176094338276E-2"/>
              <c:y val="0.87677280809107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861120"/>
        <c:crosses val="autoZero"/>
        <c:auto val="1"/>
        <c:lblAlgn val="ctr"/>
        <c:lblOffset val="100"/>
        <c:noMultiLvlLbl val="0"/>
      </c:catAx>
      <c:valAx>
        <c:axId val="36386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EUR</a:t>
                </a:r>
              </a:p>
            </c:rich>
          </c:tx>
          <c:layout>
            <c:manualLayout>
              <c:xMode val="edge"/>
              <c:yMode val="edge"/>
              <c:x val="4.8722993089857593E-2"/>
              <c:y val="0.128066440375304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859040"/>
        <c:crosses val="autoZero"/>
        <c:crossBetween val="between"/>
      </c:valAx>
      <c:valAx>
        <c:axId val="49265937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zhodnocení</a:t>
                </a:r>
              </a:p>
            </c:rich>
          </c:tx>
          <c:layout>
            <c:manualLayout>
              <c:xMode val="edge"/>
              <c:yMode val="edge"/>
              <c:x val="0.92369643879363283"/>
              <c:y val="0.125925139123005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2658960"/>
        <c:crosses val="max"/>
        <c:crossBetween val="between"/>
      </c:valAx>
      <c:catAx>
        <c:axId val="49265896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92659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90641247057267"/>
          <c:y val="0.91186797104907336"/>
          <c:w val="0.37285310841578917"/>
          <c:h val="7.8031018849916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1</xdr:row>
      <xdr:rowOff>0</xdr:rowOff>
    </xdr:from>
    <xdr:to>
      <xdr:col>17</xdr:col>
      <xdr:colOff>0</xdr:colOff>
      <xdr:row>34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E3407CA-A28C-41B8-B477-545B8B541E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19050</xdr:colOff>
      <xdr:row>34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41A5372-365F-42C5-96E1-04974BB67D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1</xdr:row>
      <xdr:rowOff>0</xdr:rowOff>
    </xdr:from>
    <xdr:to>
      <xdr:col>20</xdr:col>
      <xdr:colOff>600074</xdr:colOff>
      <xdr:row>34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9A947175-B3B2-44AD-AEBA-C05C19E25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0</xdr:rowOff>
    </xdr:from>
    <xdr:to>
      <xdr:col>22</xdr:col>
      <xdr:colOff>600075</xdr:colOff>
      <xdr:row>34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FC47234-4A1B-439F-8B0B-B375B0BB84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1</xdr:row>
      <xdr:rowOff>19050</xdr:rowOff>
    </xdr:from>
    <xdr:to>
      <xdr:col>21</xdr:col>
      <xdr:colOff>609599</xdr:colOff>
      <xdr:row>34</xdr:row>
      <xdr:rowOff>19050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2471B43-C2B8-411A-96EB-15EEEAF3E4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1</xdr:row>
      <xdr:rowOff>0</xdr:rowOff>
    </xdr:from>
    <xdr:to>
      <xdr:col>27</xdr:col>
      <xdr:colOff>0</xdr:colOff>
      <xdr:row>35</xdr:row>
      <xdr:rowOff>19050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6A2F8F52-BE8D-406B-9BFC-474EC35CB7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83DD8-EC02-40D0-853D-DFA09523E7C5}">
  <sheetPr>
    <pageSetUpPr fitToPage="1"/>
  </sheetPr>
  <dimension ref="B1:G12"/>
  <sheetViews>
    <sheetView tabSelected="1" zoomScaleNormal="100" workbookViewId="0">
      <selection activeCell="B15" sqref="B15"/>
    </sheetView>
  </sheetViews>
  <sheetFormatPr baseColWidth="10" defaultColWidth="8.83203125" defaultRowHeight="15" x14ac:dyDescent="0.2"/>
  <cols>
    <col min="1" max="1" width="2.33203125" customWidth="1"/>
    <col min="2" max="2" width="50.1640625" customWidth="1"/>
    <col min="3" max="3" width="11.33203125" customWidth="1"/>
    <col min="4" max="4" width="13.1640625" customWidth="1"/>
    <col min="5" max="5" width="57.1640625" customWidth="1"/>
    <col min="6" max="6" width="12" customWidth="1"/>
    <col min="7" max="7" width="11" customWidth="1"/>
  </cols>
  <sheetData>
    <row r="1" spans="2:7" ht="9.75" customHeight="1" x14ac:dyDescent="0.2"/>
    <row r="2" spans="2:7" ht="26" customHeight="1" x14ac:dyDescent="0.2">
      <c r="B2" s="38" t="s">
        <v>0</v>
      </c>
      <c r="C2" s="38"/>
      <c r="D2" s="38"/>
      <c r="E2" s="38"/>
      <c r="F2" s="38"/>
    </row>
    <row r="3" spans="2:7" ht="6" hidden="1" customHeight="1" x14ac:dyDescent="0.3">
      <c r="B3" s="9"/>
      <c r="C3" s="10"/>
      <c r="D3" s="10"/>
      <c r="E3" s="10"/>
    </row>
    <row r="4" spans="2:7" ht="26" x14ac:dyDescent="0.3">
      <c r="B4" s="16" t="s">
        <v>1</v>
      </c>
      <c r="C4" s="10"/>
      <c r="D4" s="10"/>
      <c r="E4" s="17" t="s">
        <v>2</v>
      </c>
    </row>
    <row r="5" spans="2:7" ht="11.25" customHeight="1" x14ac:dyDescent="0.3">
      <c r="F5" s="11"/>
    </row>
    <row r="6" spans="2:7" ht="24" x14ac:dyDescent="0.2">
      <c r="B6" s="18" t="s">
        <v>3</v>
      </c>
      <c r="C6" s="19">
        <v>20000</v>
      </c>
      <c r="D6" s="36" t="s">
        <v>4</v>
      </c>
      <c r="E6" s="24" t="s">
        <v>5</v>
      </c>
      <c r="F6" s="25">
        <f>IF($C$10=6,V!$F$10,IF($C$10=12,V!$F$16,IF($C$10=24,V!$F$28,IF($C$10=36,V!$F$40,IF($C$10=48,V!$F$52,IF($C$10=60,V!$F$64,""))))))</f>
        <v>5677.8364482709849</v>
      </c>
    </row>
    <row r="7" spans="2:7" ht="36" x14ac:dyDescent="0.3">
      <c r="B7" s="20" t="s">
        <v>6</v>
      </c>
      <c r="C7" s="19">
        <v>80</v>
      </c>
      <c r="D7" s="10"/>
      <c r="E7" s="26" t="s">
        <v>7</v>
      </c>
      <c r="F7" s="25">
        <f>IF($C$10=6,V!$I$10,IF($C$10=12,V!$I$16,IF($C$10=24,V!$I$28,IF($C$10=36,V!$I$40,IF($C$10=48,V!$I$52,IF($C$10=60,V!$I$64,""))))))</f>
        <v>2842.9182241354924</v>
      </c>
    </row>
    <row r="8" spans="2:7" ht="34" x14ac:dyDescent="0.3">
      <c r="B8" s="21" t="s">
        <v>34</v>
      </c>
      <c r="C8" s="22">
        <v>0.12</v>
      </c>
      <c r="D8" s="10"/>
      <c r="E8" s="26" t="s">
        <v>8</v>
      </c>
      <c r="F8" s="25">
        <f>IF($C$10=6,V!$L$10,IF($C$10=12,V!$L$16,IF($C$10=24,V!$L$28,IF($C$10=36,V!$L$40,IF($C$10=48,V!$L$52,IF($C$10=60,V!$L$64,""))))))</f>
        <v>8520.7546724064778</v>
      </c>
    </row>
    <row r="9" spans="2:7" ht="48" x14ac:dyDescent="0.2">
      <c r="B9" s="20" t="s">
        <v>9</v>
      </c>
      <c r="C9" s="22">
        <v>0.02</v>
      </c>
      <c r="D9" s="35" t="s">
        <v>10</v>
      </c>
      <c r="E9" s="27" t="s">
        <v>11</v>
      </c>
      <c r="F9" s="28">
        <f>F8*24</f>
        <v>204498.11213775547</v>
      </c>
      <c r="G9" s="34" t="s">
        <v>12</v>
      </c>
    </row>
    <row r="10" spans="2:7" ht="68.25" customHeight="1" x14ac:dyDescent="0.3">
      <c r="B10" s="21" t="s">
        <v>13</v>
      </c>
      <c r="C10" s="23">
        <v>12</v>
      </c>
      <c r="D10" s="10"/>
      <c r="E10" s="26" t="s">
        <v>14</v>
      </c>
      <c r="F10" s="29">
        <f>IF($C$10=6,V!$M$10,IF($C$10=12,V!$M$16,IF($C$10=24,V!$M$28,IF($C$10=36,V!$M$40,IF($C$10=48,V!$M$52,IF($C$10=60,V!$M$64,""))))))</f>
        <v>42.603773362032392</v>
      </c>
    </row>
    <row r="11" spans="2:7" ht="27" thickBot="1" x14ac:dyDescent="0.35">
      <c r="D11" s="10"/>
      <c r="E11" s="30" t="s">
        <v>15</v>
      </c>
      <c r="F11" s="31">
        <f>IF($C$10=6,V!$J$10,IF($C$10=12,V!$J$16,IF($C$10=24,V!$J$28,IF($C$10=36,V!$J$40,IF($C$10=48,V!$J$52,IF($C$10=60,V!$J$64,""))))))</f>
        <v>28520.754672406481</v>
      </c>
    </row>
    <row r="12" spans="2:7" ht="55.5" customHeight="1" thickBot="1" x14ac:dyDescent="0.35">
      <c r="B12" s="37" t="s">
        <v>16</v>
      </c>
      <c r="D12" s="10"/>
      <c r="E12" s="32" t="s">
        <v>17</v>
      </c>
      <c r="F12" s="33">
        <f>IF($C$10=6,V!$K$10,IF($C$10=12,V!$K$16,IF($C$10=24,V!$K$28,IF($C$10=36,V!$K$40,IF($C$10=48,V!$K$52,IF($C$10=60,V!$K$64,""))))))</f>
        <v>44520.754672406481</v>
      </c>
    </row>
  </sheetData>
  <sheetProtection algorithmName="SHA-512" hashValue="sO1+EbJ3mXsfQNK93AfCN6SMGODTazMYEFoYiTCdWzR4aMrjELpWPB2TYR8SGs+1NBOtzUxJTJx98nfQPzICRA==" saltValue="dKLWcPaqDn+CWq7jakO2Yg==" spinCount="100000" sheet="1" objects="1" scenarios="1"/>
  <protectedRanges>
    <protectedRange sqref="C6:C10" name="Oblast1"/>
  </protectedRanges>
  <mergeCells count="1">
    <mergeCell ref="B2:F2"/>
  </mergeCells>
  <pageMargins left="0.70866141732283472" right="0.70866141732283472" top="0.78740157480314965" bottom="0.78740157480314965" header="0.31496062992125984" footer="0.31496062992125984"/>
  <pageSetup paperSize="9" scale="58" orientation="landscape" horizontalDpi="4294967294" verticalDpi="0" copies="1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04AB079-0D9A-4BF2-BD48-CA5DC2021B05}">
          <x14:formula1>
            <xm:f>V!$O$5:$O$10</xm:f>
          </x14:formula1>
          <xm:sqref>C10</xm:sqref>
        </x14:dataValidation>
        <x14:dataValidation type="list" allowBlank="1" showInputMessage="1" showErrorMessage="1" xr:uid="{3172E3A9-69F1-4AA1-BEE9-73C8FF1B0642}">
          <x14:formula1>
            <xm:f>V!$P$5:$P$8</xm:f>
          </x14:formula1>
          <xm:sqref>C8</xm:sqref>
        </x14:dataValidation>
        <x14:dataValidation type="list" allowBlank="1" showInputMessage="1" showErrorMessage="1" xr:uid="{7E8BCE26-7903-40B1-8232-F252344A613D}">
          <x14:formula1>
            <xm:f>V!$Q$5:$Q$9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9757B-D767-400A-8286-68D5539B3140}">
  <dimension ref="A1"/>
  <sheetViews>
    <sheetView workbookViewId="0"/>
  </sheetViews>
  <sheetFormatPr baseColWidth="10" defaultColWidth="8.83203125" defaultRowHeight="15" x14ac:dyDescent="0.2"/>
  <cols>
    <col min="1" max="1" width="4.6640625" customWidth="1"/>
  </cols>
  <sheetData/>
  <sheetProtection algorithmName="SHA-512" hashValue="cX40b6RLJyuqwA06IaluiRVRV7pia+Pttop4BoGGyF6AYD2FhOPGzLtwIqIePYbUmpKpz3Em5eAq9XaCOIS56A==" saltValue="0FRMVEB5uW2c3NM+K6nSKw==" spinCount="100000"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E2FC4-DB5F-4D04-A62D-D28A2B2EC509}">
  <dimension ref="A1"/>
  <sheetViews>
    <sheetView workbookViewId="0"/>
  </sheetViews>
  <sheetFormatPr baseColWidth="10" defaultColWidth="8.83203125" defaultRowHeight="15" x14ac:dyDescent="0.2"/>
  <cols>
    <col min="1" max="1" width="5.5" customWidth="1"/>
  </cols>
  <sheetData/>
  <sheetProtection algorithmName="SHA-512" hashValue="aC7Pir5cvDZJcX+sXcOKEpEbYgbT2U7CQyV0QMG9ddBumC8lcPS7MDAe11BTyvaoWRB/sq3S5BcPC0RGCZzM+w==" saltValue="uPZrpg4vNSS/nyI7PjVhGg==" spinCount="100000"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762D9-1B39-4CC7-982E-9DD62211C484}">
  <dimension ref="A1"/>
  <sheetViews>
    <sheetView workbookViewId="0"/>
  </sheetViews>
  <sheetFormatPr baseColWidth="10" defaultColWidth="8.83203125" defaultRowHeight="15" x14ac:dyDescent="0.2"/>
  <cols>
    <col min="1" max="1" width="4.33203125" customWidth="1"/>
  </cols>
  <sheetData/>
  <sheetProtection algorithmName="SHA-512" hashValue="f1D2SmEMqXloLZDhuYUF4mrBmT/qiOkNeA0SCkZisXiqnERdjlpIQvcDMRgwxn+YCAeR3O2M7jYLYFlfuLqdKg==" saltValue="P3yUYp+Jxmju8ArMPdSK/g==" spinCount="100000"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7B063-01C6-4234-B2E8-CD5CF596DA5F}">
  <dimension ref="A1"/>
  <sheetViews>
    <sheetView workbookViewId="0"/>
  </sheetViews>
  <sheetFormatPr baseColWidth="10" defaultColWidth="8.83203125" defaultRowHeight="15" x14ac:dyDescent="0.2"/>
  <cols>
    <col min="1" max="1" width="4.6640625" customWidth="1"/>
  </cols>
  <sheetData/>
  <sheetProtection algorithmName="SHA-512" hashValue="w4naA2xNlJHHwWi1Vq9lqlCDoy3A3VnlOTq0ay6uWFmGRFSO8QmvHDTrYVEWZuFJgBeS5X59630VSipPUMbMow==" saltValue="hTyHGghdBLES0Su0i5i+NQ==" spinCount="100000"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4B0AD-5FCC-44FA-A9EE-59D11B1DC959}">
  <dimension ref="A1"/>
  <sheetViews>
    <sheetView workbookViewId="0"/>
  </sheetViews>
  <sheetFormatPr baseColWidth="10" defaultColWidth="8.83203125" defaultRowHeight="15" x14ac:dyDescent="0.2"/>
  <cols>
    <col min="1" max="1" width="4.5" customWidth="1"/>
  </cols>
  <sheetData/>
  <sheetProtection algorithmName="SHA-512" hashValue="sewoARVB2cDYP80e1/3NP+NjGjpGu6DBXT1SwI2YMFSAa3z1yx0U5Ihx99cf5QeUm5GrpvoczBAMncPkfrLVxQ==" saltValue="7VST+0aYXIEastJR+EhPoQ==" spinCount="100000"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B26DB-1BF5-4155-8256-3033E95274A3}">
  <dimension ref="A1"/>
  <sheetViews>
    <sheetView workbookViewId="0"/>
  </sheetViews>
  <sheetFormatPr baseColWidth="10" defaultColWidth="8.83203125" defaultRowHeight="15" x14ac:dyDescent="0.2"/>
  <cols>
    <col min="1" max="1" width="4.6640625" customWidth="1"/>
  </cols>
  <sheetData/>
  <sheetProtection algorithmName="SHA-512" hashValue="jplLrJyx9hrNMg6k0eoxTGWyXx/o2qKW6ZIfpZfyxWj72RH0Dj6dWedEm36r2s/VKNBfpVCeT4xYHgOawhLuDg==" saltValue="SJG9rgqTZn6FwnWduaoYKw==" spinCount="100000"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D5FC1-8B2E-48AE-B0DA-720F80A6D8A3}">
  <dimension ref="B3:Q64"/>
  <sheetViews>
    <sheetView workbookViewId="0">
      <selection activeCell="H9" sqref="H9"/>
    </sheetView>
  </sheetViews>
  <sheetFormatPr baseColWidth="10" defaultColWidth="8.83203125" defaultRowHeight="15" x14ac:dyDescent="0.2"/>
  <cols>
    <col min="1" max="1" width="5.5" customWidth="1"/>
    <col min="5" max="5" width="16" customWidth="1"/>
    <col min="6" max="6" width="17.6640625" customWidth="1"/>
    <col min="7" max="7" width="13.6640625" customWidth="1"/>
    <col min="8" max="8" width="10.6640625" customWidth="1"/>
    <col min="9" max="10" width="13" customWidth="1"/>
    <col min="11" max="12" width="16.5" customWidth="1"/>
    <col min="13" max="13" width="15.5" style="13" customWidth="1"/>
    <col min="14" max="14" width="2.6640625" customWidth="1"/>
    <col min="15" max="15" width="17.5" customWidth="1"/>
  </cols>
  <sheetData>
    <row r="3" spans="2:17" x14ac:dyDescent="0.2">
      <c r="O3" s="1" t="s">
        <v>18</v>
      </c>
      <c r="P3" s="1"/>
      <c r="Q3" s="1"/>
    </row>
    <row r="4" spans="2:17" ht="48" x14ac:dyDescent="0.2">
      <c r="B4" s="4" t="s">
        <v>19</v>
      </c>
      <c r="C4" s="4" t="s">
        <v>20</v>
      </c>
      <c r="D4" s="4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 t="s">
        <v>26</v>
      </c>
      <c r="J4" s="5" t="s">
        <v>27</v>
      </c>
      <c r="K4" s="5" t="s">
        <v>28</v>
      </c>
      <c r="L4" s="5" t="s">
        <v>29</v>
      </c>
      <c r="M4" s="12" t="s">
        <v>30</v>
      </c>
      <c r="O4" s="1" t="s">
        <v>31</v>
      </c>
      <c r="P4" s="1" t="s">
        <v>32</v>
      </c>
      <c r="Q4" s="1" t="s">
        <v>33</v>
      </c>
    </row>
    <row r="5" spans="2:17" x14ac:dyDescent="0.2">
      <c r="B5" s="2">
        <v>1</v>
      </c>
      <c r="C5" s="2">
        <f>Zadání!C6</f>
        <v>20000</v>
      </c>
      <c r="D5" s="2">
        <f>Zadání!$C$6*Zadání!$C$7%</f>
        <v>16000</v>
      </c>
      <c r="E5" s="7">
        <f>Zadání!$C$9*C5</f>
        <v>400</v>
      </c>
      <c r="F5" s="7">
        <f>E5</f>
        <v>400</v>
      </c>
      <c r="G5" s="2">
        <f t="shared" ref="G5:G36" si="0">E5+C5</f>
        <v>20400</v>
      </c>
      <c r="H5" s="2">
        <f>(G5)*Zadání!$C$8/12</f>
        <v>204</v>
      </c>
      <c r="I5" s="2">
        <f>H5</f>
        <v>204</v>
      </c>
      <c r="J5" s="2">
        <f>G5+H5</f>
        <v>20604</v>
      </c>
      <c r="K5" s="2">
        <f t="shared" ref="K5:K36" si="1">J5+D5</f>
        <v>36604</v>
      </c>
      <c r="L5" s="2">
        <f>F5+I5</f>
        <v>604</v>
      </c>
      <c r="M5" s="14">
        <f>L5/$C$5%</f>
        <v>3.02</v>
      </c>
      <c r="O5" s="1">
        <v>6</v>
      </c>
      <c r="P5" s="6">
        <v>0.04</v>
      </c>
      <c r="Q5" s="1">
        <v>40</v>
      </c>
    </row>
    <row r="6" spans="2:17" x14ac:dyDescent="0.2">
      <c r="B6" s="2">
        <v>2</v>
      </c>
      <c r="C6" s="2">
        <f t="shared" ref="C6:C37" si="2">J5</f>
        <v>20604</v>
      </c>
      <c r="D6" s="2">
        <f>Zadání!$C$6*Zadání!$C$7%</f>
        <v>16000</v>
      </c>
      <c r="E6" s="7">
        <f>Zadání!$C$9*C6</f>
        <v>412.08</v>
      </c>
      <c r="F6" s="7">
        <f>E6+F5</f>
        <v>812.07999999999993</v>
      </c>
      <c r="G6" s="2">
        <f>E6+C6</f>
        <v>21016.080000000002</v>
      </c>
      <c r="H6" s="2">
        <f>(J5)*Zadání!$C$8/12</f>
        <v>206.04</v>
      </c>
      <c r="I6" s="2">
        <f>H6+I5</f>
        <v>410.03999999999996</v>
      </c>
      <c r="J6" s="2">
        <f>G6+H6</f>
        <v>21222.120000000003</v>
      </c>
      <c r="K6" s="2">
        <f t="shared" si="1"/>
        <v>37222.120000000003</v>
      </c>
      <c r="L6" s="2">
        <f t="shared" ref="L6:L64" si="3">F6+I6</f>
        <v>1222.1199999999999</v>
      </c>
      <c r="M6" s="14">
        <f>L6/$C$5%</f>
        <v>6.1105999999999998</v>
      </c>
      <c r="O6" s="1">
        <v>12</v>
      </c>
      <c r="P6" s="6">
        <v>0.08</v>
      </c>
      <c r="Q6" s="1">
        <v>50</v>
      </c>
    </row>
    <row r="7" spans="2:17" x14ac:dyDescent="0.2">
      <c r="B7" s="2">
        <v>3</v>
      </c>
      <c r="C7" s="2">
        <f t="shared" si="2"/>
        <v>21222.120000000003</v>
      </c>
      <c r="D7" s="2">
        <f>Zadání!$C$6*Zadání!$C$7%</f>
        <v>16000</v>
      </c>
      <c r="E7" s="7">
        <f>Zadání!$C$9*C7</f>
        <v>424.44240000000008</v>
      </c>
      <c r="F7" s="7">
        <f t="shared" ref="F7:F64" si="4">E7+F6</f>
        <v>1236.5224000000001</v>
      </c>
      <c r="G7" s="2">
        <f>E7+C7</f>
        <v>21646.562400000003</v>
      </c>
      <c r="H7" s="2">
        <f>(J6)*Zadání!$C$8/12</f>
        <v>212.22120000000004</v>
      </c>
      <c r="I7" s="2">
        <f t="shared" ref="I7:I64" si="5">H7+I6</f>
        <v>622.26120000000003</v>
      </c>
      <c r="J7" s="2">
        <f t="shared" ref="J7:J64" si="6">G7+H7</f>
        <v>21858.783600000002</v>
      </c>
      <c r="K7" s="2">
        <f t="shared" si="1"/>
        <v>37858.783600000002</v>
      </c>
      <c r="L7" s="2">
        <f t="shared" si="3"/>
        <v>1858.7836000000002</v>
      </c>
      <c r="M7" s="14">
        <f t="shared" ref="M7:M64" si="7">L7/$C$5%</f>
        <v>9.2939180000000015</v>
      </c>
      <c r="O7" s="1">
        <v>24</v>
      </c>
      <c r="P7" s="6">
        <v>0.1</v>
      </c>
      <c r="Q7" s="1">
        <v>60</v>
      </c>
    </row>
    <row r="8" spans="2:17" x14ac:dyDescent="0.2">
      <c r="B8" s="2">
        <v>4</v>
      </c>
      <c r="C8" s="2">
        <f t="shared" si="2"/>
        <v>21858.783600000002</v>
      </c>
      <c r="D8" s="2">
        <f>Zadání!$C$6*Zadání!$C$7%</f>
        <v>16000</v>
      </c>
      <c r="E8" s="7">
        <f>Zadání!$C$9*C8</f>
        <v>437.17567200000008</v>
      </c>
      <c r="F8" s="7">
        <f t="shared" si="4"/>
        <v>1673.6980720000001</v>
      </c>
      <c r="G8" s="2">
        <f t="shared" si="0"/>
        <v>22295.959272000004</v>
      </c>
      <c r="H8" s="2">
        <f>(J7)*Zadání!$C$8/12</f>
        <v>218.58783600000001</v>
      </c>
      <c r="I8" s="2">
        <f t="shared" si="5"/>
        <v>840.84903600000007</v>
      </c>
      <c r="J8" s="2">
        <f t="shared" si="6"/>
        <v>22514.547108000002</v>
      </c>
      <c r="K8" s="2">
        <f t="shared" si="1"/>
        <v>38514.547107999999</v>
      </c>
      <c r="L8" s="2">
        <f t="shared" si="3"/>
        <v>2514.5471080000002</v>
      </c>
      <c r="M8" s="14">
        <f t="shared" si="7"/>
        <v>12.572735540000002</v>
      </c>
      <c r="O8" s="1">
        <v>36</v>
      </c>
      <c r="P8" s="6">
        <v>0.12</v>
      </c>
      <c r="Q8" s="1">
        <v>70</v>
      </c>
    </row>
    <row r="9" spans="2:17" x14ac:dyDescent="0.2">
      <c r="B9" s="2">
        <v>5</v>
      </c>
      <c r="C9" s="2">
        <f t="shared" si="2"/>
        <v>22514.547108000002</v>
      </c>
      <c r="D9" s="2">
        <f>Zadání!$C$6*Zadání!$C$7%</f>
        <v>16000</v>
      </c>
      <c r="E9" s="7">
        <f>Zadání!$C$9*C9</f>
        <v>450.29094216000004</v>
      </c>
      <c r="F9" s="7">
        <f t="shared" si="4"/>
        <v>2123.9890141600004</v>
      </c>
      <c r="G9" s="2">
        <f t="shared" si="0"/>
        <v>22964.838050160004</v>
      </c>
      <c r="H9" s="2">
        <f>(J8)*Zadání!$C$8/12</f>
        <v>225.14547108000002</v>
      </c>
      <c r="I9" s="2">
        <f t="shared" si="5"/>
        <v>1065.9945070800002</v>
      </c>
      <c r="J9" s="2">
        <f t="shared" si="6"/>
        <v>23189.983521240003</v>
      </c>
      <c r="K9" s="2">
        <f t="shared" si="1"/>
        <v>39189.983521240007</v>
      </c>
      <c r="L9" s="2">
        <f t="shared" si="3"/>
        <v>3189.9835212400003</v>
      </c>
      <c r="M9" s="14">
        <f>L9/$C$5%</f>
        <v>15.949917606200001</v>
      </c>
      <c r="O9" s="1">
        <v>48</v>
      </c>
      <c r="P9" s="1"/>
      <c r="Q9" s="1">
        <v>80</v>
      </c>
    </row>
    <row r="10" spans="2:17" x14ac:dyDescent="0.2">
      <c r="B10" s="3">
        <v>6</v>
      </c>
      <c r="C10" s="3">
        <f t="shared" si="2"/>
        <v>23189.983521240003</v>
      </c>
      <c r="D10" s="3">
        <f>Zadání!$C$6*Zadání!$C$7%</f>
        <v>16000</v>
      </c>
      <c r="E10" s="8">
        <f>Zadání!$C$9*C10</f>
        <v>463.79967042480007</v>
      </c>
      <c r="F10" s="8">
        <f t="shared" si="4"/>
        <v>2587.7886845848006</v>
      </c>
      <c r="G10" s="3">
        <f t="shared" si="0"/>
        <v>23653.783191664803</v>
      </c>
      <c r="H10" s="3">
        <f>(J9)*Zadání!$C$8/12</f>
        <v>231.89983521240003</v>
      </c>
      <c r="I10" s="3">
        <f t="shared" si="5"/>
        <v>1297.8943422924003</v>
      </c>
      <c r="J10" s="3">
        <f t="shared" si="6"/>
        <v>23885.683026877203</v>
      </c>
      <c r="K10" s="3">
        <f t="shared" si="1"/>
        <v>39885.683026877203</v>
      </c>
      <c r="L10" s="3">
        <f t="shared" si="3"/>
        <v>3885.683026877201</v>
      </c>
      <c r="M10" s="15">
        <f t="shared" si="7"/>
        <v>19.428415134386004</v>
      </c>
      <c r="O10" s="1">
        <v>60</v>
      </c>
      <c r="P10" s="1"/>
      <c r="Q10" s="1"/>
    </row>
    <row r="11" spans="2:17" x14ac:dyDescent="0.2">
      <c r="B11" s="2">
        <v>7</v>
      </c>
      <c r="C11" s="2">
        <f t="shared" si="2"/>
        <v>23885.683026877203</v>
      </c>
      <c r="D11" s="2">
        <f>Zadání!$C$6*Zadání!$C$7%</f>
        <v>16000</v>
      </c>
      <c r="E11" s="7">
        <f>Zadání!$C$9*C11</f>
        <v>477.71366053754406</v>
      </c>
      <c r="F11" s="7">
        <f t="shared" si="4"/>
        <v>3065.5023451223447</v>
      </c>
      <c r="G11" s="2">
        <f t="shared" si="0"/>
        <v>24363.396687414748</v>
      </c>
      <c r="H11" s="2">
        <f>(J10)*Zadání!$C$8/12</f>
        <v>238.856830268772</v>
      </c>
      <c r="I11" s="2">
        <f t="shared" si="5"/>
        <v>1536.7511725611723</v>
      </c>
      <c r="J11" s="2">
        <f t="shared" si="6"/>
        <v>24602.253517683519</v>
      </c>
      <c r="K11" s="2">
        <f t="shared" si="1"/>
        <v>40602.253517683523</v>
      </c>
      <c r="L11" s="2">
        <f t="shared" si="3"/>
        <v>4602.2535176835172</v>
      </c>
      <c r="M11" s="14">
        <f t="shared" si="7"/>
        <v>23.011267588417585</v>
      </c>
    </row>
    <row r="12" spans="2:17" x14ac:dyDescent="0.2">
      <c r="B12" s="2">
        <v>8</v>
      </c>
      <c r="C12" s="2">
        <f t="shared" si="2"/>
        <v>24602.253517683519</v>
      </c>
      <c r="D12" s="2">
        <f>Zadání!$C$6*Zadání!$C$7%</f>
        <v>16000</v>
      </c>
      <c r="E12" s="7">
        <f>Zadání!$C$9*C12</f>
        <v>492.04507035367038</v>
      </c>
      <c r="F12" s="7">
        <f t="shared" si="4"/>
        <v>3557.547415476015</v>
      </c>
      <c r="G12" s="2">
        <f t="shared" si="0"/>
        <v>25094.298588037189</v>
      </c>
      <c r="H12" s="2">
        <f>(J11)*Zadání!$C$8/12</f>
        <v>246.02253517683516</v>
      </c>
      <c r="I12" s="2">
        <f t="shared" si="5"/>
        <v>1782.7737077380075</v>
      </c>
      <c r="J12" s="2">
        <f t="shared" si="6"/>
        <v>25340.321123214024</v>
      </c>
      <c r="K12" s="2">
        <f t="shared" si="1"/>
        <v>41340.321123214024</v>
      </c>
      <c r="L12" s="2">
        <f t="shared" si="3"/>
        <v>5340.321123214022</v>
      </c>
      <c r="M12" s="14">
        <f t="shared" si="7"/>
        <v>26.701605616070111</v>
      </c>
    </row>
    <row r="13" spans="2:17" x14ac:dyDescent="0.2">
      <c r="B13" s="2">
        <v>9</v>
      </c>
      <c r="C13" s="2">
        <f t="shared" si="2"/>
        <v>25340.321123214024</v>
      </c>
      <c r="D13" s="2">
        <f>Zadání!$C$6*Zadání!$C$7%</f>
        <v>16000</v>
      </c>
      <c r="E13" s="7">
        <f>Zadání!$C$9*C13</f>
        <v>506.8064224642805</v>
      </c>
      <c r="F13" s="7">
        <f t="shared" si="4"/>
        <v>4064.3538379402953</v>
      </c>
      <c r="G13" s="2">
        <f t="shared" si="0"/>
        <v>25847.127545678304</v>
      </c>
      <c r="H13" s="2">
        <f>(J12)*Zadání!$C$8/12</f>
        <v>253.40321123214025</v>
      </c>
      <c r="I13" s="2">
        <f t="shared" si="5"/>
        <v>2036.1769189701477</v>
      </c>
      <c r="J13" s="2">
        <f t="shared" si="6"/>
        <v>26100.530756910444</v>
      </c>
      <c r="K13" s="2">
        <f t="shared" si="1"/>
        <v>42100.530756910448</v>
      </c>
      <c r="L13" s="2">
        <f t="shared" si="3"/>
        <v>6100.5307569104425</v>
      </c>
      <c r="M13" s="14">
        <f t="shared" si="7"/>
        <v>30.502653784552212</v>
      </c>
    </row>
    <row r="14" spans="2:17" x14ac:dyDescent="0.2">
      <c r="B14" s="2">
        <v>10</v>
      </c>
      <c r="C14" s="2">
        <f t="shared" si="2"/>
        <v>26100.530756910444</v>
      </c>
      <c r="D14" s="2">
        <f>Zadání!$C$6*Zadání!$C$7%</f>
        <v>16000</v>
      </c>
      <c r="E14" s="7">
        <f>Zadání!$C$9*C14</f>
        <v>522.01061513820889</v>
      </c>
      <c r="F14" s="7">
        <f t="shared" si="4"/>
        <v>4586.3644530785041</v>
      </c>
      <c r="G14" s="2">
        <f t="shared" si="0"/>
        <v>26622.541372048654</v>
      </c>
      <c r="H14" s="2">
        <f>(J13)*Zadání!$C$8/12</f>
        <v>261.00530756910445</v>
      </c>
      <c r="I14" s="2">
        <f t="shared" si="5"/>
        <v>2297.182226539252</v>
      </c>
      <c r="J14" s="2">
        <f t="shared" si="6"/>
        <v>26883.546679617757</v>
      </c>
      <c r="K14" s="2">
        <f t="shared" si="1"/>
        <v>42883.546679617757</v>
      </c>
      <c r="L14" s="2">
        <f t="shared" si="3"/>
        <v>6883.5466796177561</v>
      </c>
      <c r="M14" s="14">
        <f t="shared" si="7"/>
        <v>34.417733398088778</v>
      </c>
    </row>
    <row r="15" spans="2:17" x14ac:dyDescent="0.2">
      <c r="B15" s="2">
        <v>11</v>
      </c>
      <c r="C15" s="2">
        <f t="shared" si="2"/>
        <v>26883.546679617757</v>
      </c>
      <c r="D15" s="2">
        <f>Zadání!$C$6*Zadání!$C$7%</f>
        <v>16000</v>
      </c>
      <c r="E15" s="7">
        <f>Zadání!$C$9*C15</f>
        <v>537.67093359235514</v>
      </c>
      <c r="F15" s="7">
        <f t="shared" si="4"/>
        <v>5124.0353866708592</v>
      </c>
      <c r="G15" s="2">
        <f t="shared" si="0"/>
        <v>27421.217613210112</v>
      </c>
      <c r="H15" s="2">
        <f>(J14)*Zadání!$C$8/12</f>
        <v>268.83546679617757</v>
      </c>
      <c r="I15" s="2">
        <f t="shared" si="5"/>
        <v>2566.0176933354296</v>
      </c>
      <c r="J15" s="2">
        <f t="shared" si="6"/>
        <v>27690.053080006292</v>
      </c>
      <c r="K15" s="2">
        <f t="shared" si="1"/>
        <v>43690.053080006292</v>
      </c>
      <c r="L15" s="2">
        <f t="shared" si="3"/>
        <v>7690.0530800062888</v>
      </c>
      <c r="M15" s="14">
        <f t="shared" si="7"/>
        <v>38.450265400031441</v>
      </c>
    </row>
    <row r="16" spans="2:17" x14ac:dyDescent="0.2">
      <c r="B16" s="3">
        <v>12</v>
      </c>
      <c r="C16" s="3">
        <f t="shared" si="2"/>
        <v>27690.053080006292</v>
      </c>
      <c r="D16" s="3">
        <f>Zadání!$C$6*Zadání!$C$7%</f>
        <v>16000</v>
      </c>
      <c r="E16" s="8">
        <f>Zadání!$C$9*C16</f>
        <v>553.80106160012588</v>
      </c>
      <c r="F16" s="8">
        <f t="shared" si="4"/>
        <v>5677.8364482709849</v>
      </c>
      <c r="G16" s="3">
        <f t="shared" si="0"/>
        <v>28243.854141606418</v>
      </c>
      <c r="H16" s="3">
        <f>(J15)*Zadání!$C$8/12</f>
        <v>276.90053080006288</v>
      </c>
      <c r="I16" s="3">
        <f t="shared" si="5"/>
        <v>2842.9182241354924</v>
      </c>
      <c r="J16" s="3">
        <f t="shared" si="6"/>
        <v>28520.754672406481</v>
      </c>
      <c r="K16" s="3">
        <f t="shared" si="1"/>
        <v>44520.754672406481</v>
      </c>
      <c r="L16" s="3">
        <f t="shared" si="3"/>
        <v>8520.7546724064778</v>
      </c>
      <c r="M16" s="15">
        <f t="shared" si="7"/>
        <v>42.603773362032392</v>
      </c>
    </row>
    <row r="17" spans="2:13" x14ac:dyDescent="0.2">
      <c r="B17" s="2">
        <v>13</v>
      </c>
      <c r="C17" s="2">
        <f t="shared" si="2"/>
        <v>28520.754672406481</v>
      </c>
      <c r="D17" s="2">
        <f>Zadání!$C$6*Zadání!$C$7%</f>
        <v>16000</v>
      </c>
      <c r="E17" s="7">
        <f>Zadání!$C$9*C17</f>
        <v>570.4150934481296</v>
      </c>
      <c r="F17" s="7">
        <f t="shared" si="4"/>
        <v>6248.2515417191144</v>
      </c>
      <c r="G17" s="2">
        <f t="shared" si="0"/>
        <v>29091.169765854611</v>
      </c>
      <c r="H17" s="2">
        <f>(J16)*Zadání!$C$8/12</f>
        <v>285.2075467240648</v>
      </c>
      <c r="I17" s="2">
        <f t="shared" si="5"/>
        <v>3128.1257708595572</v>
      </c>
      <c r="J17" s="2">
        <f t="shared" si="6"/>
        <v>29376.377312578676</v>
      </c>
      <c r="K17" s="2">
        <f t="shared" si="1"/>
        <v>45376.377312578676</v>
      </c>
      <c r="L17" s="2">
        <f t="shared" si="3"/>
        <v>9376.377312578672</v>
      </c>
      <c r="M17" s="14">
        <f t="shared" si="7"/>
        <v>46.881886562893357</v>
      </c>
    </row>
    <row r="18" spans="2:13" x14ac:dyDescent="0.2">
      <c r="B18" s="2">
        <v>14</v>
      </c>
      <c r="C18" s="2">
        <f t="shared" si="2"/>
        <v>29376.377312578676</v>
      </c>
      <c r="D18" s="2">
        <f>Zadání!$C$6*Zadání!$C$7%</f>
        <v>16000</v>
      </c>
      <c r="E18" s="7">
        <f>Zadání!$C$9*C18</f>
        <v>587.52754625157354</v>
      </c>
      <c r="F18" s="7">
        <f t="shared" si="4"/>
        <v>6835.7790879706881</v>
      </c>
      <c r="G18" s="2">
        <f t="shared" si="0"/>
        <v>29963.90485883025</v>
      </c>
      <c r="H18" s="2">
        <f>(J17)*Zadání!$C$8/12</f>
        <v>293.76377312578671</v>
      </c>
      <c r="I18" s="2">
        <f t="shared" si="5"/>
        <v>3421.8895439853441</v>
      </c>
      <c r="J18" s="2">
        <f t="shared" si="6"/>
        <v>30257.668631956036</v>
      </c>
      <c r="K18" s="2">
        <f t="shared" si="1"/>
        <v>46257.668631956039</v>
      </c>
      <c r="L18" s="2">
        <f t="shared" si="3"/>
        <v>10257.668631956032</v>
      </c>
      <c r="M18" s="14">
        <f t="shared" si="7"/>
        <v>51.288343159780162</v>
      </c>
    </row>
    <row r="19" spans="2:13" x14ac:dyDescent="0.2">
      <c r="B19" s="2">
        <v>15</v>
      </c>
      <c r="C19" s="2">
        <f t="shared" si="2"/>
        <v>30257.668631956036</v>
      </c>
      <c r="D19" s="2">
        <f>Zadání!$C$6*Zadání!$C$7%</f>
        <v>16000</v>
      </c>
      <c r="E19" s="7">
        <f>Zadání!$C$9*C19</f>
        <v>605.15337263912068</v>
      </c>
      <c r="F19" s="7">
        <f t="shared" si="4"/>
        <v>7440.9324606098089</v>
      </c>
      <c r="G19" s="2">
        <f t="shared" si="0"/>
        <v>30862.822004595157</v>
      </c>
      <c r="H19" s="2">
        <f>(J18)*Zadání!$C$8/12</f>
        <v>302.57668631956034</v>
      </c>
      <c r="I19" s="2">
        <f t="shared" si="5"/>
        <v>3724.4662303049045</v>
      </c>
      <c r="J19" s="2">
        <f t="shared" si="6"/>
        <v>31165.398690914717</v>
      </c>
      <c r="K19" s="2">
        <f t="shared" si="1"/>
        <v>47165.398690914721</v>
      </c>
      <c r="L19" s="2">
        <f t="shared" si="3"/>
        <v>11165.398690914713</v>
      </c>
      <c r="M19" s="14">
        <f t="shared" si="7"/>
        <v>55.826993454573568</v>
      </c>
    </row>
    <row r="20" spans="2:13" x14ac:dyDescent="0.2">
      <c r="B20" s="2">
        <v>16</v>
      </c>
      <c r="C20" s="2">
        <f t="shared" si="2"/>
        <v>31165.398690914717</v>
      </c>
      <c r="D20" s="2">
        <f>Zadání!$C$6*Zadání!$C$7%</f>
        <v>16000</v>
      </c>
      <c r="E20" s="7">
        <f>Zadání!$C$9*C20</f>
        <v>623.30797381829439</v>
      </c>
      <c r="F20" s="7">
        <f t="shared" si="4"/>
        <v>8064.2404344281031</v>
      </c>
      <c r="G20" s="2">
        <f t="shared" si="0"/>
        <v>31788.70666473301</v>
      </c>
      <c r="H20" s="2">
        <f>(J19)*Zadání!$C$8/12</f>
        <v>311.65398690914714</v>
      </c>
      <c r="I20" s="2">
        <f t="shared" si="5"/>
        <v>4036.1202172140515</v>
      </c>
      <c r="J20" s="2">
        <f t="shared" si="6"/>
        <v>32100.360651642157</v>
      </c>
      <c r="K20" s="2">
        <f t="shared" si="1"/>
        <v>48100.360651642157</v>
      </c>
      <c r="L20" s="2">
        <f t="shared" si="3"/>
        <v>12100.360651642155</v>
      </c>
      <c r="M20" s="14">
        <f t="shared" si="7"/>
        <v>60.501803258210778</v>
      </c>
    </row>
    <row r="21" spans="2:13" x14ac:dyDescent="0.2">
      <c r="B21" s="2">
        <v>17</v>
      </c>
      <c r="C21" s="2">
        <f t="shared" si="2"/>
        <v>32100.360651642157</v>
      </c>
      <c r="D21" s="2">
        <f>Zadání!$C$6*Zadání!$C$7%</f>
        <v>16000</v>
      </c>
      <c r="E21" s="7">
        <f>Zadání!$C$9*C21</f>
        <v>642.0072130328432</v>
      </c>
      <c r="F21" s="7">
        <f t="shared" si="4"/>
        <v>8706.2476474609466</v>
      </c>
      <c r="G21" s="2">
        <f t="shared" si="0"/>
        <v>32742.367864675001</v>
      </c>
      <c r="H21" s="2">
        <f>(J20)*Zadání!$C$8/12</f>
        <v>321.00360651642154</v>
      </c>
      <c r="I21" s="2">
        <f t="shared" si="5"/>
        <v>4357.1238237304733</v>
      </c>
      <c r="J21" s="2">
        <f t="shared" si="6"/>
        <v>33063.371471191422</v>
      </c>
      <c r="K21" s="2">
        <f t="shared" si="1"/>
        <v>49063.371471191422</v>
      </c>
      <c r="L21" s="2">
        <f t="shared" si="3"/>
        <v>13063.37147119142</v>
      </c>
      <c r="M21" s="14">
        <f t="shared" si="7"/>
        <v>65.316857355957097</v>
      </c>
    </row>
    <row r="22" spans="2:13" x14ac:dyDescent="0.2">
      <c r="B22" s="2">
        <v>18</v>
      </c>
      <c r="C22" s="2">
        <f t="shared" si="2"/>
        <v>33063.371471191422</v>
      </c>
      <c r="D22" s="2">
        <f>Zadání!$C$6*Zadání!$C$7%</f>
        <v>16000</v>
      </c>
      <c r="E22" s="7">
        <f>Zadání!$C$9*C22</f>
        <v>661.2674294238285</v>
      </c>
      <c r="F22" s="7">
        <f t="shared" si="4"/>
        <v>9367.5150768847743</v>
      </c>
      <c r="G22" s="2">
        <f t="shared" si="0"/>
        <v>33724.638900615253</v>
      </c>
      <c r="H22" s="2">
        <f>(J21)*Zadání!$C$8/12</f>
        <v>330.63371471191419</v>
      </c>
      <c r="I22" s="2">
        <f t="shared" si="5"/>
        <v>4687.7575384423872</v>
      </c>
      <c r="J22" s="2">
        <f t="shared" si="6"/>
        <v>34055.272615327165</v>
      </c>
      <c r="K22" s="2">
        <f t="shared" si="1"/>
        <v>50055.272615327165</v>
      </c>
      <c r="L22" s="2">
        <f t="shared" si="3"/>
        <v>14055.272615327161</v>
      </c>
      <c r="M22" s="14">
        <f t="shared" si="7"/>
        <v>70.276363076635803</v>
      </c>
    </row>
    <row r="23" spans="2:13" x14ac:dyDescent="0.2">
      <c r="B23" s="2">
        <v>19</v>
      </c>
      <c r="C23" s="2">
        <f t="shared" si="2"/>
        <v>34055.272615327165</v>
      </c>
      <c r="D23" s="2">
        <f>Zadání!$C$6*Zadání!$C$7%</f>
        <v>16000</v>
      </c>
      <c r="E23" s="7">
        <f>Zadání!$C$9*C23</f>
        <v>681.10545230654327</v>
      </c>
      <c r="F23" s="7">
        <f t="shared" si="4"/>
        <v>10048.620529191317</v>
      </c>
      <c r="G23" s="2">
        <f t="shared" si="0"/>
        <v>34736.378067633712</v>
      </c>
      <c r="H23" s="2">
        <f>(J22)*Zadání!$C$8/12</f>
        <v>340.55272615327164</v>
      </c>
      <c r="I23" s="2">
        <f t="shared" si="5"/>
        <v>5028.3102645956587</v>
      </c>
      <c r="J23" s="2">
        <f t="shared" si="6"/>
        <v>35076.930793786982</v>
      </c>
      <c r="K23" s="2">
        <f t="shared" si="1"/>
        <v>51076.930793786982</v>
      </c>
      <c r="L23" s="2">
        <f t="shared" si="3"/>
        <v>15076.930793786976</v>
      </c>
      <c r="M23" s="14">
        <f t="shared" si="7"/>
        <v>75.384653968934884</v>
      </c>
    </row>
    <row r="24" spans="2:13" x14ac:dyDescent="0.2">
      <c r="B24" s="2">
        <v>20</v>
      </c>
      <c r="C24" s="2">
        <f t="shared" si="2"/>
        <v>35076.930793786982</v>
      </c>
      <c r="D24" s="2">
        <f>Zadání!$C$6*Zadání!$C$7%</f>
        <v>16000</v>
      </c>
      <c r="E24" s="7">
        <f>Zadání!$C$9*C24</f>
        <v>701.53861587573965</v>
      </c>
      <c r="F24" s="7">
        <f t="shared" si="4"/>
        <v>10750.159145067057</v>
      </c>
      <c r="G24" s="2">
        <f t="shared" si="0"/>
        <v>35778.469409662721</v>
      </c>
      <c r="H24" s="2">
        <f>(J23)*Zadání!$C$8/12</f>
        <v>350.76930793786983</v>
      </c>
      <c r="I24" s="2">
        <f t="shared" si="5"/>
        <v>5379.0795725335283</v>
      </c>
      <c r="J24" s="2">
        <f t="shared" si="6"/>
        <v>36129.238717600594</v>
      </c>
      <c r="K24" s="2">
        <f t="shared" si="1"/>
        <v>52129.238717600594</v>
      </c>
      <c r="L24" s="2">
        <f t="shared" si="3"/>
        <v>16129.238717600585</v>
      </c>
      <c r="M24" s="14">
        <f t="shared" si="7"/>
        <v>80.64619358800293</v>
      </c>
    </row>
    <row r="25" spans="2:13" x14ac:dyDescent="0.2">
      <c r="B25" s="2">
        <v>21</v>
      </c>
      <c r="C25" s="2">
        <f t="shared" si="2"/>
        <v>36129.238717600594</v>
      </c>
      <c r="D25" s="2">
        <f>Zadání!$C$6*Zadání!$C$7%</f>
        <v>16000</v>
      </c>
      <c r="E25" s="7">
        <f>Zadání!$C$9*C25</f>
        <v>722.58477435201189</v>
      </c>
      <c r="F25" s="7">
        <f t="shared" si="4"/>
        <v>11472.743919419068</v>
      </c>
      <c r="G25" s="2">
        <f t="shared" si="0"/>
        <v>36851.823491952608</v>
      </c>
      <c r="H25" s="2">
        <f>(J24)*Zadání!$C$8/12</f>
        <v>361.29238717600589</v>
      </c>
      <c r="I25" s="2">
        <f t="shared" si="5"/>
        <v>5740.3719597095342</v>
      </c>
      <c r="J25" s="2">
        <f t="shared" si="6"/>
        <v>37213.115879128614</v>
      </c>
      <c r="K25" s="2">
        <f t="shared" si="1"/>
        <v>53213.115879128614</v>
      </c>
      <c r="L25" s="2">
        <f t="shared" si="3"/>
        <v>17213.115879128603</v>
      </c>
      <c r="M25" s="14">
        <f t="shared" si="7"/>
        <v>86.065579395643013</v>
      </c>
    </row>
    <row r="26" spans="2:13" x14ac:dyDescent="0.2">
      <c r="B26" s="2">
        <v>22</v>
      </c>
      <c r="C26" s="2">
        <f t="shared" si="2"/>
        <v>37213.115879128614</v>
      </c>
      <c r="D26" s="2">
        <f>Zadání!$C$6*Zadání!$C$7%</f>
        <v>16000</v>
      </c>
      <c r="E26" s="7">
        <f>Zadání!$C$9*C26</f>
        <v>744.26231758257234</v>
      </c>
      <c r="F26" s="7">
        <f t="shared" si="4"/>
        <v>12217.00623700164</v>
      </c>
      <c r="G26" s="2">
        <f t="shared" si="0"/>
        <v>37957.378196711186</v>
      </c>
      <c r="H26" s="2">
        <f>(J25)*Zadání!$C$8/12</f>
        <v>372.13115879128617</v>
      </c>
      <c r="I26" s="2">
        <f t="shared" si="5"/>
        <v>6112.5031185008202</v>
      </c>
      <c r="J26" s="2">
        <f t="shared" si="6"/>
        <v>38329.509355502472</v>
      </c>
      <c r="K26" s="2">
        <f t="shared" si="1"/>
        <v>54329.509355502472</v>
      </c>
      <c r="L26" s="2">
        <f t="shared" si="3"/>
        <v>18329.509355502461</v>
      </c>
      <c r="M26" s="14">
        <f t="shared" si="7"/>
        <v>91.647546777512304</v>
      </c>
    </row>
    <row r="27" spans="2:13" x14ac:dyDescent="0.2">
      <c r="B27" s="2">
        <v>23</v>
      </c>
      <c r="C27" s="2">
        <f t="shared" si="2"/>
        <v>38329.509355502472</v>
      </c>
      <c r="D27" s="2">
        <f>Zadání!$C$6*Zadání!$C$7%</f>
        <v>16000</v>
      </c>
      <c r="E27" s="7">
        <f>Zadání!$C$9*C27</f>
        <v>766.59018711004944</v>
      </c>
      <c r="F27" s="7">
        <f t="shared" si="4"/>
        <v>12983.596424111689</v>
      </c>
      <c r="G27" s="2">
        <f t="shared" si="0"/>
        <v>39096.099542612523</v>
      </c>
      <c r="H27" s="2">
        <f>(J26)*Zadání!$C$8/12</f>
        <v>383.29509355502472</v>
      </c>
      <c r="I27" s="2">
        <f t="shared" si="5"/>
        <v>6495.7982120558445</v>
      </c>
      <c r="J27" s="2">
        <f t="shared" si="6"/>
        <v>39479.394636167548</v>
      </c>
      <c r="K27" s="2">
        <f t="shared" si="1"/>
        <v>55479.394636167548</v>
      </c>
      <c r="L27" s="2">
        <f t="shared" si="3"/>
        <v>19479.394636167533</v>
      </c>
      <c r="M27" s="14">
        <f t="shared" si="7"/>
        <v>97.396973180837662</v>
      </c>
    </row>
    <row r="28" spans="2:13" x14ac:dyDescent="0.2">
      <c r="B28" s="3">
        <v>24</v>
      </c>
      <c r="C28" s="3">
        <f t="shared" si="2"/>
        <v>39479.394636167548</v>
      </c>
      <c r="D28" s="3">
        <f>Zadání!$C$6*Zadání!$C$7%</f>
        <v>16000</v>
      </c>
      <c r="E28" s="8">
        <f>Zadání!$C$9*C28</f>
        <v>789.58789272335093</v>
      </c>
      <c r="F28" s="8">
        <f t="shared" si="4"/>
        <v>13773.184316835041</v>
      </c>
      <c r="G28" s="3">
        <f t="shared" si="0"/>
        <v>40268.982528890898</v>
      </c>
      <c r="H28" s="3">
        <f>(J27)*Zadání!$C$8/12</f>
        <v>394.79394636167541</v>
      </c>
      <c r="I28" s="3">
        <f t="shared" si="5"/>
        <v>6890.5921584175203</v>
      </c>
      <c r="J28" s="3">
        <f t="shared" si="6"/>
        <v>40663.776475252576</v>
      </c>
      <c r="K28" s="3">
        <f t="shared" si="1"/>
        <v>56663.776475252576</v>
      </c>
      <c r="L28" s="3">
        <f t="shared" si="3"/>
        <v>20663.776475252562</v>
      </c>
      <c r="M28" s="15">
        <f t="shared" si="7"/>
        <v>103.31888237626281</v>
      </c>
    </row>
    <row r="29" spans="2:13" x14ac:dyDescent="0.2">
      <c r="B29" s="2">
        <v>25</v>
      </c>
      <c r="C29" s="2">
        <f t="shared" si="2"/>
        <v>40663.776475252576</v>
      </c>
      <c r="D29" s="2">
        <f>Zadání!$C$6*Zadání!$C$7%</f>
        <v>16000</v>
      </c>
      <c r="E29" s="7">
        <f>Zadání!$C$9*C29</f>
        <v>813.27552950505151</v>
      </c>
      <c r="F29" s="7">
        <f t="shared" si="4"/>
        <v>14586.459846340093</v>
      </c>
      <c r="G29" s="2">
        <f t="shared" si="0"/>
        <v>41477.052004757628</v>
      </c>
      <c r="H29" s="2">
        <f>(J28)*Zadání!$C$8/12</f>
        <v>406.63776475252575</v>
      </c>
      <c r="I29" s="2">
        <f t="shared" si="5"/>
        <v>7297.2299231700463</v>
      </c>
      <c r="J29" s="2">
        <f t="shared" si="6"/>
        <v>41883.689769510151</v>
      </c>
      <c r="K29" s="2">
        <f t="shared" si="1"/>
        <v>57883.689769510151</v>
      </c>
      <c r="L29" s="2">
        <f t="shared" si="3"/>
        <v>21883.68976951014</v>
      </c>
      <c r="M29" s="14">
        <f t="shared" si="7"/>
        <v>109.41844884755069</v>
      </c>
    </row>
    <row r="30" spans="2:13" x14ac:dyDescent="0.2">
      <c r="B30" s="2">
        <v>26</v>
      </c>
      <c r="C30" s="2">
        <f t="shared" si="2"/>
        <v>41883.689769510151</v>
      </c>
      <c r="D30" s="2">
        <f>Zadání!$C$6*Zadání!$C$7%</f>
        <v>16000</v>
      </c>
      <c r="E30" s="7">
        <f>Zadání!$C$9*C30</f>
        <v>837.67379539020305</v>
      </c>
      <c r="F30" s="7">
        <f t="shared" si="4"/>
        <v>15424.133641730295</v>
      </c>
      <c r="G30" s="2">
        <f t="shared" si="0"/>
        <v>42721.363564900355</v>
      </c>
      <c r="H30" s="2">
        <f>(J29)*Zadání!$C$8/12</f>
        <v>418.83689769510147</v>
      </c>
      <c r="I30" s="2">
        <f t="shared" si="5"/>
        <v>7716.0668208651477</v>
      </c>
      <c r="J30" s="2">
        <f t="shared" si="6"/>
        <v>43140.200462595458</v>
      </c>
      <c r="K30" s="2">
        <f t="shared" si="1"/>
        <v>59140.200462595458</v>
      </c>
      <c r="L30" s="2">
        <f t="shared" si="3"/>
        <v>23140.200462595443</v>
      </c>
      <c r="M30" s="14">
        <f t="shared" si="7"/>
        <v>115.70100231297721</v>
      </c>
    </row>
    <row r="31" spans="2:13" x14ac:dyDescent="0.2">
      <c r="B31" s="2">
        <v>27</v>
      </c>
      <c r="C31" s="2">
        <f t="shared" si="2"/>
        <v>43140.200462595458</v>
      </c>
      <c r="D31" s="2">
        <f>Zadání!$C$6*Zadání!$C$7%</f>
        <v>16000</v>
      </c>
      <c r="E31" s="7">
        <f>Zadání!$C$9*C31</f>
        <v>862.80400925190918</v>
      </c>
      <c r="F31" s="7">
        <f t="shared" si="4"/>
        <v>16286.937650982205</v>
      </c>
      <c r="G31" s="2">
        <f t="shared" si="0"/>
        <v>44003.004471847365</v>
      </c>
      <c r="H31" s="2">
        <f>(J30)*Zadání!$C$8/12</f>
        <v>431.40200462595453</v>
      </c>
      <c r="I31" s="2">
        <f t="shared" si="5"/>
        <v>8147.4688254911025</v>
      </c>
      <c r="J31" s="2">
        <f t="shared" si="6"/>
        <v>44434.406476473319</v>
      </c>
      <c r="K31" s="2">
        <f t="shared" si="1"/>
        <v>60434.406476473319</v>
      </c>
      <c r="L31" s="2">
        <f t="shared" si="3"/>
        <v>24434.406476473308</v>
      </c>
      <c r="M31" s="14">
        <f t="shared" si="7"/>
        <v>122.17203238236654</v>
      </c>
    </row>
    <row r="32" spans="2:13" x14ac:dyDescent="0.2">
      <c r="B32" s="2">
        <v>28</v>
      </c>
      <c r="C32" s="2">
        <f t="shared" si="2"/>
        <v>44434.406476473319</v>
      </c>
      <c r="D32" s="2">
        <f>Zadání!$C$6*Zadání!$C$7%</f>
        <v>16000</v>
      </c>
      <c r="E32" s="7">
        <f>Zadání!$C$9*C32</f>
        <v>888.68812952946644</v>
      </c>
      <c r="F32" s="7">
        <f t="shared" si="4"/>
        <v>17175.625780511673</v>
      </c>
      <c r="G32" s="2">
        <f t="shared" si="0"/>
        <v>45323.094606002785</v>
      </c>
      <c r="H32" s="2">
        <f>(J31)*Zadání!$C$8/12</f>
        <v>444.34406476473322</v>
      </c>
      <c r="I32" s="2">
        <f t="shared" si="5"/>
        <v>8591.8128902558365</v>
      </c>
      <c r="J32" s="2">
        <f t="shared" si="6"/>
        <v>45767.438670767522</v>
      </c>
      <c r="K32" s="2">
        <f t="shared" si="1"/>
        <v>61767.438670767522</v>
      </c>
      <c r="L32" s="2">
        <f t="shared" si="3"/>
        <v>25767.438670767508</v>
      </c>
      <c r="M32" s="14">
        <f t="shared" si="7"/>
        <v>128.83719335383753</v>
      </c>
    </row>
    <row r="33" spans="2:13" x14ac:dyDescent="0.2">
      <c r="B33" s="2">
        <v>29</v>
      </c>
      <c r="C33" s="2">
        <f t="shared" si="2"/>
        <v>45767.438670767522</v>
      </c>
      <c r="D33" s="2">
        <f>Zadání!$C$6*Zadání!$C$7%</f>
        <v>16000</v>
      </c>
      <c r="E33" s="7">
        <f>Zadání!$C$9*C33</f>
        <v>915.34877341535048</v>
      </c>
      <c r="F33" s="7">
        <f t="shared" si="4"/>
        <v>18090.974553927022</v>
      </c>
      <c r="G33" s="2">
        <f t="shared" si="0"/>
        <v>46682.787444182875</v>
      </c>
      <c r="H33" s="2">
        <f>(J32)*Zadání!$C$8/12</f>
        <v>457.67438670767524</v>
      </c>
      <c r="I33" s="2">
        <f t="shared" si="5"/>
        <v>9049.4872769635112</v>
      </c>
      <c r="J33" s="2">
        <f t="shared" si="6"/>
        <v>47140.461830890548</v>
      </c>
      <c r="K33" s="2">
        <f t="shared" si="1"/>
        <v>63140.461830890548</v>
      </c>
      <c r="L33" s="2">
        <f t="shared" si="3"/>
        <v>27140.461830890534</v>
      </c>
      <c r="M33" s="14">
        <f t="shared" si="7"/>
        <v>135.70230915445268</v>
      </c>
    </row>
    <row r="34" spans="2:13" x14ac:dyDescent="0.2">
      <c r="B34" s="2">
        <v>30</v>
      </c>
      <c r="C34" s="2">
        <f t="shared" si="2"/>
        <v>47140.461830890548</v>
      </c>
      <c r="D34" s="2">
        <f>Zadání!$C$6*Zadání!$C$7%</f>
        <v>16000</v>
      </c>
      <c r="E34" s="7">
        <f>Zadání!$C$9*C34</f>
        <v>942.80923661781094</v>
      </c>
      <c r="F34" s="7">
        <f t="shared" si="4"/>
        <v>19033.783790544832</v>
      </c>
      <c r="G34" s="2">
        <f t="shared" si="0"/>
        <v>48083.271067508358</v>
      </c>
      <c r="H34" s="2">
        <f>(J33)*Zadání!$C$8/12</f>
        <v>471.40461830890541</v>
      </c>
      <c r="I34" s="2">
        <f t="shared" si="5"/>
        <v>9520.8918952724161</v>
      </c>
      <c r="J34" s="2">
        <f t="shared" si="6"/>
        <v>48554.675685817267</v>
      </c>
      <c r="K34" s="2">
        <f t="shared" si="1"/>
        <v>64554.675685817267</v>
      </c>
      <c r="L34" s="2">
        <f t="shared" si="3"/>
        <v>28554.675685817248</v>
      </c>
      <c r="M34" s="14">
        <f t="shared" si="7"/>
        <v>142.77337842908625</v>
      </c>
    </row>
    <row r="35" spans="2:13" x14ac:dyDescent="0.2">
      <c r="B35" s="2">
        <v>31</v>
      </c>
      <c r="C35" s="2">
        <f t="shared" si="2"/>
        <v>48554.675685817267</v>
      </c>
      <c r="D35" s="2">
        <f>Zadání!$C$6*Zadání!$C$7%</f>
        <v>16000</v>
      </c>
      <c r="E35" s="7">
        <f>Zadání!$C$9*C35</f>
        <v>971.09351371634534</v>
      </c>
      <c r="F35" s="7">
        <f t="shared" si="4"/>
        <v>20004.877304261179</v>
      </c>
      <c r="G35" s="2">
        <f t="shared" si="0"/>
        <v>49525.769199533614</v>
      </c>
      <c r="H35" s="2">
        <f>(J34)*Zadání!$C$8/12</f>
        <v>485.54675685817261</v>
      </c>
      <c r="I35" s="2">
        <f t="shared" si="5"/>
        <v>10006.43865213059</v>
      </c>
      <c r="J35" s="2">
        <f t="shared" si="6"/>
        <v>50011.315956391787</v>
      </c>
      <c r="K35" s="2">
        <f t="shared" si="1"/>
        <v>66011.315956391787</v>
      </c>
      <c r="L35" s="2">
        <f t="shared" si="3"/>
        <v>30011.315956391769</v>
      </c>
      <c r="M35" s="14">
        <f t="shared" si="7"/>
        <v>150.05657978195885</v>
      </c>
    </row>
    <row r="36" spans="2:13" x14ac:dyDescent="0.2">
      <c r="B36" s="2">
        <v>32</v>
      </c>
      <c r="C36" s="2">
        <f t="shared" si="2"/>
        <v>50011.315956391787</v>
      </c>
      <c r="D36" s="2">
        <f>Zadání!$C$6*Zadání!$C$7%</f>
        <v>16000</v>
      </c>
      <c r="E36" s="7">
        <f>Zadání!$C$9*C36</f>
        <v>1000.2263191278357</v>
      </c>
      <c r="F36" s="7">
        <f t="shared" si="4"/>
        <v>21005.103623389015</v>
      </c>
      <c r="G36" s="2">
        <f t="shared" si="0"/>
        <v>51011.54227551962</v>
      </c>
      <c r="H36" s="2">
        <f>(J35)*Zadání!$C$8/12</f>
        <v>500.11315956391786</v>
      </c>
      <c r="I36" s="2">
        <f t="shared" si="5"/>
        <v>10506.551811694508</v>
      </c>
      <c r="J36" s="2">
        <f t="shared" si="6"/>
        <v>51511.655435083536</v>
      </c>
      <c r="K36" s="2">
        <f t="shared" si="1"/>
        <v>67511.655435083536</v>
      </c>
      <c r="L36" s="2">
        <f t="shared" si="3"/>
        <v>31511.655435083521</v>
      </c>
      <c r="M36" s="14">
        <f t="shared" si="7"/>
        <v>157.5582771754176</v>
      </c>
    </row>
    <row r="37" spans="2:13" x14ac:dyDescent="0.2">
      <c r="B37" s="2">
        <v>33</v>
      </c>
      <c r="C37" s="2">
        <f t="shared" si="2"/>
        <v>51511.655435083536</v>
      </c>
      <c r="D37" s="2">
        <f>Zadání!$C$6*Zadání!$C$7%</f>
        <v>16000</v>
      </c>
      <c r="E37" s="7">
        <f>Zadání!$C$9*C37</f>
        <v>1030.2331087016707</v>
      </c>
      <c r="F37" s="7">
        <f t="shared" si="4"/>
        <v>22035.336732090687</v>
      </c>
      <c r="G37" s="2">
        <f t="shared" ref="G37:G64" si="8">E37+C37</f>
        <v>52541.888543785208</v>
      </c>
      <c r="H37" s="2">
        <f>(J36)*Zadání!$C$8/12</f>
        <v>515.11655435083537</v>
      </c>
      <c r="I37" s="2">
        <f t="shared" si="5"/>
        <v>11021.668366045344</v>
      </c>
      <c r="J37" s="2">
        <f t="shared" si="6"/>
        <v>53057.00509813604</v>
      </c>
      <c r="K37" s="2">
        <f t="shared" ref="K37:K64" si="9">J37+D37</f>
        <v>69057.00509813604</v>
      </c>
      <c r="L37" s="2">
        <f t="shared" si="3"/>
        <v>33057.005098136033</v>
      </c>
      <c r="M37" s="14">
        <f t="shared" si="7"/>
        <v>165.28502549068017</v>
      </c>
    </row>
    <row r="38" spans="2:13" x14ac:dyDescent="0.2">
      <c r="B38" s="2">
        <v>34</v>
      </c>
      <c r="C38" s="2">
        <f t="shared" ref="C38:C64" si="10">J37</f>
        <v>53057.00509813604</v>
      </c>
      <c r="D38" s="2">
        <f>Zadání!$C$6*Zadání!$C$7%</f>
        <v>16000</v>
      </c>
      <c r="E38" s="7">
        <f>Zadání!$C$9*C38</f>
        <v>1061.1401019627208</v>
      </c>
      <c r="F38" s="7">
        <f t="shared" si="4"/>
        <v>23096.476834053406</v>
      </c>
      <c r="G38" s="2">
        <f t="shared" si="8"/>
        <v>54118.145200098763</v>
      </c>
      <c r="H38" s="2">
        <f>(J37)*Zadání!$C$8/12</f>
        <v>530.5700509813604</v>
      </c>
      <c r="I38" s="2">
        <f t="shared" si="5"/>
        <v>11552.238417026703</v>
      </c>
      <c r="J38" s="2">
        <f t="shared" si="6"/>
        <v>54648.715251080124</v>
      </c>
      <c r="K38" s="2">
        <f t="shared" si="9"/>
        <v>70648.715251080124</v>
      </c>
      <c r="L38" s="2">
        <f t="shared" si="3"/>
        <v>34648.71525108011</v>
      </c>
      <c r="M38" s="14">
        <f t="shared" si="7"/>
        <v>173.24357625540054</v>
      </c>
    </row>
    <row r="39" spans="2:13" x14ac:dyDescent="0.2">
      <c r="B39" s="2">
        <v>35</v>
      </c>
      <c r="C39" s="2">
        <f t="shared" si="10"/>
        <v>54648.715251080124</v>
      </c>
      <c r="D39" s="2">
        <f>Zadání!$C$6*Zadání!$C$7%</f>
        <v>16000</v>
      </c>
      <c r="E39" s="7">
        <f>Zadání!$C$9*C39</f>
        <v>1092.9743050216025</v>
      </c>
      <c r="F39" s="7">
        <f t="shared" si="4"/>
        <v>24189.451139075009</v>
      </c>
      <c r="G39" s="2">
        <f t="shared" si="8"/>
        <v>55741.68955610173</v>
      </c>
      <c r="H39" s="2">
        <f>(J38)*Zadání!$C$8/12</f>
        <v>546.48715251080125</v>
      </c>
      <c r="I39" s="2">
        <f t="shared" si="5"/>
        <v>12098.725569537504</v>
      </c>
      <c r="J39" s="2">
        <f t="shared" si="6"/>
        <v>56288.176708612533</v>
      </c>
      <c r="K39" s="2">
        <f t="shared" si="9"/>
        <v>72288.176708612533</v>
      </c>
      <c r="L39" s="2">
        <f t="shared" si="3"/>
        <v>36288.176708612511</v>
      </c>
      <c r="M39" s="14">
        <f t="shared" si="7"/>
        <v>181.44088354306257</v>
      </c>
    </row>
    <row r="40" spans="2:13" x14ac:dyDescent="0.2">
      <c r="B40" s="3">
        <v>36</v>
      </c>
      <c r="C40" s="3">
        <f t="shared" si="10"/>
        <v>56288.176708612533</v>
      </c>
      <c r="D40" s="3">
        <f>Zadání!$C$6*Zadání!$C$7%</f>
        <v>16000</v>
      </c>
      <c r="E40" s="8">
        <f>Zadání!$C$9*C40</f>
        <v>1125.7635341722507</v>
      </c>
      <c r="F40" s="8">
        <f t="shared" si="4"/>
        <v>25315.214673247261</v>
      </c>
      <c r="G40" s="3">
        <f t="shared" si="8"/>
        <v>57413.940242784782</v>
      </c>
      <c r="H40" s="3">
        <f>(J39)*Zadání!$C$8/12</f>
        <v>562.88176708612525</v>
      </c>
      <c r="I40" s="3">
        <f t="shared" si="5"/>
        <v>12661.607336623629</v>
      </c>
      <c r="J40" s="3">
        <f t="shared" si="6"/>
        <v>57976.822009870906</v>
      </c>
      <c r="K40" s="3">
        <f t="shared" si="9"/>
        <v>73976.822009870899</v>
      </c>
      <c r="L40" s="3">
        <f t="shared" si="3"/>
        <v>37976.822009870892</v>
      </c>
      <c r="M40" s="15">
        <f t="shared" si="7"/>
        <v>189.88411004935446</v>
      </c>
    </row>
    <row r="41" spans="2:13" x14ac:dyDescent="0.2">
      <c r="B41" s="2">
        <v>37</v>
      </c>
      <c r="C41" s="2">
        <f t="shared" si="10"/>
        <v>57976.822009870906</v>
      </c>
      <c r="D41" s="2">
        <f>Zadání!$C$6*Zadání!$C$7%</f>
        <v>16000</v>
      </c>
      <c r="E41" s="7">
        <f>Zadání!$C$9*C41</f>
        <v>1159.5364401974182</v>
      </c>
      <c r="F41" s="7">
        <f t="shared" si="4"/>
        <v>26474.75111344468</v>
      </c>
      <c r="G41" s="2">
        <f t="shared" si="8"/>
        <v>59136.358450068321</v>
      </c>
      <c r="H41" s="2">
        <f>(J40)*Zadání!$C$8/12</f>
        <v>579.76822009870909</v>
      </c>
      <c r="I41" s="2">
        <f t="shared" si="5"/>
        <v>13241.375556722338</v>
      </c>
      <c r="J41" s="2">
        <f t="shared" si="6"/>
        <v>59716.126670167032</v>
      </c>
      <c r="K41" s="2">
        <f t="shared" si="9"/>
        <v>75716.126670167025</v>
      </c>
      <c r="L41" s="2">
        <f t="shared" si="3"/>
        <v>39716.126670167017</v>
      </c>
      <c r="M41" s="14">
        <f t="shared" si="7"/>
        <v>198.58063335083509</v>
      </c>
    </row>
    <row r="42" spans="2:13" x14ac:dyDescent="0.2">
      <c r="B42" s="2">
        <v>38</v>
      </c>
      <c r="C42" s="2">
        <f t="shared" si="10"/>
        <v>59716.126670167032</v>
      </c>
      <c r="D42" s="2">
        <f>Zadání!$C$6*Zadání!$C$7%</f>
        <v>16000</v>
      </c>
      <c r="E42" s="7">
        <f>Zadání!$C$9*C42</f>
        <v>1194.3225334033407</v>
      </c>
      <c r="F42" s="7">
        <f t="shared" si="4"/>
        <v>27669.073646848021</v>
      </c>
      <c r="G42" s="2">
        <f t="shared" si="8"/>
        <v>60910.449203570373</v>
      </c>
      <c r="H42" s="2">
        <f>(J41)*Zadání!$C$8/12</f>
        <v>597.16126670167034</v>
      </c>
      <c r="I42" s="2">
        <f t="shared" si="5"/>
        <v>13838.536823424009</v>
      </c>
      <c r="J42" s="2">
        <f t="shared" si="6"/>
        <v>61507.61047027204</v>
      </c>
      <c r="K42" s="2">
        <f t="shared" si="9"/>
        <v>77507.610470272048</v>
      </c>
      <c r="L42" s="2">
        <f t="shared" si="3"/>
        <v>41507.610470272033</v>
      </c>
      <c r="M42" s="14">
        <f t="shared" si="7"/>
        <v>207.53805235136016</v>
      </c>
    </row>
    <row r="43" spans="2:13" x14ac:dyDescent="0.2">
      <c r="B43" s="2">
        <v>39</v>
      </c>
      <c r="C43" s="2">
        <f t="shared" si="10"/>
        <v>61507.61047027204</v>
      </c>
      <c r="D43" s="2">
        <f>Zadání!$C$6*Zadání!$C$7%</f>
        <v>16000</v>
      </c>
      <c r="E43" s="7">
        <f>Zadání!$C$9*C43</f>
        <v>1230.1522094054408</v>
      </c>
      <c r="F43" s="7">
        <f t="shared" si="4"/>
        <v>28899.225856253463</v>
      </c>
      <c r="G43" s="2">
        <f t="shared" si="8"/>
        <v>62737.762679677478</v>
      </c>
      <c r="H43" s="2">
        <f>(J42)*Zadání!$C$8/12</f>
        <v>615.07610470272039</v>
      </c>
      <c r="I43" s="2">
        <f t="shared" si="5"/>
        <v>14453.612928126729</v>
      </c>
      <c r="J43" s="2">
        <f t="shared" si="6"/>
        <v>63352.838784380197</v>
      </c>
      <c r="K43" s="2">
        <f t="shared" si="9"/>
        <v>79352.838784380205</v>
      </c>
      <c r="L43" s="2">
        <f t="shared" si="3"/>
        <v>43352.83878438019</v>
      </c>
      <c r="M43" s="14">
        <f t="shared" si="7"/>
        <v>216.76419392190095</v>
      </c>
    </row>
    <row r="44" spans="2:13" x14ac:dyDescent="0.2">
      <c r="B44" s="2">
        <v>40</v>
      </c>
      <c r="C44" s="2">
        <f t="shared" si="10"/>
        <v>63352.838784380197</v>
      </c>
      <c r="D44" s="2">
        <f>Zadání!$C$6*Zadání!$C$7%</f>
        <v>16000</v>
      </c>
      <c r="E44" s="7">
        <f>Zadání!$C$9*C44</f>
        <v>1267.0567756876039</v>
      </c>
      <c r="F44" s="7">
        <f t="shared" si="4"/>
        <v>30166.282631941067</v>
      </c>
      <c r="G44" s="2">
        <f t="shared" si="8"/>
        <v>64619.895560067802</v>
      </c>
      <c r="H44" s="2">
        <f>(J43)*Zadání!$C$8/12</f>
        <v>633.52838784380197</v>
      </c>
      <c r="I44" s="2">
        <f t="shared" si="5"/>
        <v>15087.141315970532</v>
      </c>
      <c r="J44" s="2">
        <f t="shared" si="6"/>
        <v>65253.4239479116</v>
      </c>
      <c r="K44" s="2">
        <f t="shared" si="9"/>
        <v>81253.423947911593</v>
      </c>
      <c r="L44" s="2">
        <f t="shared" si="3"/>
        <v>45253.4239479116</v>
      </c>
      <c r="M44" s="14">
        <f t="shared" si="7"/>
        <v>226.26711973955801</v>
      </c>
    </row>
    <row r="45" spans="2:13" x14ac:dyDescent="0.2">
      <c r="B45" s="2">
        <v>41</v>
      </c>
      <c r="C45" s="2">
        <f t="shared" si="10"/>
        <v>65253.4239479116</v>
      </c>
      <c r="D45" s="2">
        <f>Zadání!$C$6*Zadání!$C$7%</f>
        <v>16000</v>
      </c>
      <c r="E45" s="7">
        <f>Zadání!$C$9*C45</f>
        <v>1305.0684789582319</v>
      </c>
      <c r="F45" s="7">
        <f t="shared" si="4"/>
        <v>31471.351110899297</v>
      </c>
      <c r="G45" s="2">
        <f t="shared" si="8"/>
        <v>66558.492426869838</v>
      </c>
      <c r="H45" s="2">
        <f>(J44)*Zadání!$C$8/12</f>
        <v>652.53423947911597</v>
      </c>
      <c r="I45" s="2">
        <f t="shared" si="5"/>
        <v>15739.675555449649</v>
      </c>
      <c r="J45" s="2">
        <f t="shared" si="6"/>
        <v>67211.02666634896</v>
      </c>
      <c r="K45" s="2">
        <f t="shared" si="9"/>
        <v>83211.02666634896</v>
      </c>
      <c r="L45" s="2">
        <f t="shared" si="3"/>
        <v>47211.026666348946</v>
      </c>
      <c r="M45" s="14">
        <f t="shared" si="7"/>
        <v>236.05513333174474</v>
      </c>
    </row>
    <row r="46" spans="2:13" x14ac:dyDescent="0.2">
      <c r="B46" s="2">
        <v>42</v>
      </c>
      <c r="C46" s="2">
        <f t="shared" si="10"/>
        <v>67211.02666634896</v>
      </c>
      <c r="D46" s="2">
        <f>Zadání!$C$6*Zadání!$C$7%</f>
        <v>16000</v>
      </c>
      <c r="E46" s="7">
        <f>Zadání!$C$9*C46</f>
        <v>1344.2205333269792</v>
      </c>
      <c r="F46" s="7">
        <f t="shared" si="4"/>
        <v>32815.571644226278</v>
      </c>
      <c r="G46" s="2">
        <f t="shared" si="8"/>
        <v>68555.247199675941</v>
      </c>
      <c r="H46" s="2">
        <f>(J45)*Zadání!$C$8/12</f>
        <v>672.1102666634896</v>
      </c>
      <c r="I46" s="2">
        <f t="shared" si="5"/>
        <v>16411.785822113139</v>
      </c>
      <c r="J46" s="2">
        <f t="shared" si="6"/>
        <v>69227.357466339425</v>
      </c>
      <c r="K46" s="2">
        <f t="shared" si="9"/>
        <v>85227.357466339425</v>
      </c>
      <c r="L46" s="2">
        <f t="shared" si="3"/>
        <v>49227.357466339417</v>
      </c>
      <c r="M46" s="14">
        <f t="shared" si="7"/>
        <v>246.13678733169709</v>
      </c>
    </row>
    <row r="47" spans="2:13" x14ac:dyDescent="0.2">
      <c r="B47" s="2">
        <v>43</v>
      </c>
      <c r="C47" s="2">
        <f t="shared" si="10"/>
        <v>69227.357466339425</v>
      </c>
      <c r="D47" s="2">
        <f>Zadání!$C$6*Zadání!$C$7%</f>
        <v>16000</v>
      </c>
      <c r="E47" s="7">
        <f>Zadání!$C$9*C47</f>
        <v>1384.5471493267885</v>
      </c>
      <c r="F47" s="7">
        <f t="shared" si="4"/>
        <v>34200.118793553069</v>
      </c>
      <c r="G47" s="2">
        <f t="shared" si="8"/>
        <v>70611.904615666208</v>
      </c>
      <c r="H47" s="2">
        <f>(J46)*Zadání!$C$8/12</f>
        <v>692.27357466339424</v>
      </c>
      <c r="I47" s="2">
        <f t="shared" si="5"/>
        <v>17104.059396776534</v>
      </c>
      <c r="J47" s="2">
        <f t="shared" si="6"/>
        <v>71304.178190329607</v>
      </c>
      <c r="K47" s="2">
        <f t="shared" si="9"/>
        <v>87304.178190329607</v>
      </c>
      <c r="L47" s="2">
        <f t="shared" si="3"/>
        <v>51304.178190329607</v>
      </c>
      <c r="M47" s="14">
        <f t="shared" si="7"/>
        <v>256.52089095164803</v>
      </c>
    </row>
    <row r="48" spans="2:13" x14ac:dyDescent="0.2">
      <c r="B48" s="2">
        <v>44</v>
      </c>
      <c r="C48" s="2">
        <f t="shared" si="10"/>
        <v>71304.178190329607</v>
      </c>
      <c r="D48" s="2">
        <f>Zadání!$C$6*Zadání!$C$7%</f>
        <v>16000</v>
      </c>
      <c r="E48" s="7">
        <f>Zadání!$C$9*C48</f>
        <v>1426.0835638065921</v>
      </c>
      <c r="F48" s="7">
        <f t="shared" si="4"/>
        <v>35626.20235735966</v>
      </c>
      <c r="G48" s="2">
        <f t="shared" si="8"/>
        <v>72730.261754136198</v>
      </c>
      <c r="H48" s="2">
        <f>(J47)*Zadání!$C$8/12</f>
        <v>713.04178190329606</v>
      </c>
      <c r="I48" s="2">
        <f t="shared" si="5"/>
        <v>17817.10117867983</v>
      </c>
      <c r="J48" s="2">
        <f t="shared" si="6"/>
        <v>73443.303536039501</v>
      </c>
      <c r="K48" s="2">
        <f t="shared" si="9"/>
        <v>89443.303536039501</v>
      </c>
      <c r="L48" s="2">
        <f t="shared" si="3"/>
        <v>53443.303536039486</v>
      </c>
      <c r="M48" s="14">
        <f t="shared" si="7"/>
        <v>267.21651768019746</v>
      </c>
    </row>
    <row r="49" spans="2:13" x14ac:dyDescent="0.2">
      <c r="B49" s="2">
        <v>45</v>
      </c>
      <c r="C49" s="2">
        <f t="shared" si="10"/>
        <v>73443.303536039501</v>
      </c>
      <c r="D49" s="2">
        <f>Zadání!$C$6*Zadání!$C$7%</f>
        <v>16000</v>
      </c>
      <c r="E49" s="7">
        <f>Zadání!$C$9*C49</f>
        <v>1468.86607072079</v>
      </c>
      <c r="F49" s="7">
        <f t="shared" si="4"/>
        <v>37095.068428080449</v>
      </c>
      <c r="G49" s="2">
        <f t="shared" si="8"/>
        <v>74912.16960676029</v>
      </c>
      <c r="H49" s="2">
        <f>(J48)*Zadání!$C$8/12</f>
        <v>734.43303536039502</v>
      </c>
      <c r="I49" s="2">
        <f t="shared" si="5"/>
        <v>18551.534214040224</v>
      </c>
      <c r="J49" s="2">
        <f t="shared" si="6"/>
        <v>75646.602642120692</v>
      </c>
      <c r="K49" s="2">
        <f t="shared" si="9"/>
        <v>91646.602642120692</v>
      </c>
      <c r="L49" s="2">
        <f t="shared" si="3"/>
        <v>55646.602642120677</v>
      </c>
      <c r="M49" s="14">
        <f t="shared" si="7"/>
        <v>278.23301321060336</v>
      </c>
    </row>
    <row r="50" spans="2:13" x14ac:dyDescent="0.2">
      <c r="B50" s="2">
        <v>46</v>
      </c>
      <c r="C50" s="2">
        <f t="shared" si="10"/>
        <v>75646.602642120692</v>
      </c>
      <c r="D50" s="2">
        <f>Zadání!$C$6*Zadání!$C$7%</f>
        <v>16000</v>
      </c>
      <c r="E50" s="7">
        <f>Zadání!$C$9*C50</f>
        <v>1512.9320528424139</v>
      </c>
      <c r="F50" s="7">
        <f t="shared" si="4"/>
        <v>38608.000480922863</v>
      </c>
      <c r="G50" s="2">
        <f t="shared" si="8"/>
        <v>77159.534694963106</v>
      </c>
      <c r="H50" s="2">
        <f>(J49)*Zadání!$C$8/12</f>
        <v>756.46602642120695</v>
      </c>
      <c r="I50" s="2">
        <f t="shared" si="5"/>
        <v>19308.000240461432</v>
      </c>
      <c r="J50" s="2">
        <f t="shared" si="6"/>
        <v>77916.000721384306</v>
      </c>
      <c r="K50" s="2">
        <f t="shared" si="9"/>
        <v>93916.000721384306</v>
      </c>
      <c r="L50" s="2">
        <f t="shared" si="3"/>
        <v>57916.000721384291</v>
      </c>
      <c r="M50" s="14">
        <f t="shared" si="7"/>
        <v>289.58000360692148</v>
      </c>
    </row>
    <row r="51" spans="2:13" x14ac:dyDescent="0.2">
      <c r="B51" s="2">
        <v>47</v>
      </c>
      <c r="C51" s="2">
        <f t="shared" si="10"/>
        <v>77916.000721384306</v>
      </c>
      <c r="D51" s="2">
        <f>Zadání!$C$6*Zadání!$C$7%</f>
        <v>16000</v>
      </c>
      <c r="E51" s="7">
        <f>Zadání!$C$9*C51</f>
        <v>1558.3200144276861</v>
      </c>
      <c r="F51" s="7">
        <f t="shared" si="4"/>
        <v>40166.320495350548</v>
      </c>
      <c r="G51" s="2">
        <f t="shared" si="8"/>
        <v>79474.320735811998</v>
      </c>
      <c r="H51" s="2">
        <f>(J50)*Zadání!$C$8/12</f>
        <v>779.16000721384307</v>
      </c>
      <c r="I51" s="2">
        <f t="shared" si="5"/>
        <v>20087.160247675274</v>
      </c>
      <c r="J51" s="2">
        <f t="shared" si="6"/>
        <v>80253.480743025837</v>
      </c>
      <c r="K51" s="2">
        <f t="shared" si="9"/>
        <v>96253.480743025837</v>
      </c>
      <c r="L51" s="2">
        <f t="shared" si="3"/>
        <v>60253.480743025822</v>
      </c>
      <c r="M51" s="14">
        <f t="shared" si="7"/>
        <v>301.26740371512909</v>
      </c>
    </row>
    <row r="52" spans="2:13" x14ac:dyDescent="0.2">
      <c r="B52" s="3">
        <v>48</v>
      </c>
      <c r="C52" s="3">
        <f t="shared" si="10"/>
        <v>80253.480743025837</v>
      </c>
      <c r="D52" s="3">
        <f>Zadání!$C$6*Zadání!$C$7%</f>
        <v>16000</v>
      </c>
      <c r="E52" s="8">
        <f>Zadání!$C$9*C52</f>
        <v>1605.0696148605168</v>
      </c>
      <c r="F52" s="8">
        <f t="shared" si="4"/>
        <v>41771.390110211069</v>
      </c>
      <c r="G52" s="3">
        <f t="shared" si="8"/>
        <v>81858.550357886357</v>
      </c>
      <c r="H52" s="3">
        <f>(J51)*Zadání!$C$8/12</f>
        <v>802.5348074302583</v>
      </c>
      <c r="I52" s="3">
        <f t="shared" si="5"/>
        <v>20889.695055105534</v>
      </c>
      <c r="J52" s="3">
        <f t="shared" si="6"/>
        <v>82661.085165316617</v>
      </c>
      <c r="K52" s="3">
        <f t="shared" si="9"/>
        <v>98661.085165316617</v>
      </c>
      <c r="L52" s="3">
        <f t="shared" si="3"/>
        <v>62661.085165316603</v>
      </c>
      <c r="M52" s="15">
        <f t="shared" si="7"/>
        <v>313.30542582658302</v>
      </c>
    </row>
    <row r="53" spans="2:13" x14ac:dyDescent="0.2">
      <c r="B53" s="2">
        <v>49</v>
      </c>
      <c r="C53" s="2">
        <f t="shared" si="10"/>
        <v>82661.085165316617</v>
      </c>
      <c r="D53" s="2">
        <f>Zadání!$C$6*Zadání!$C$7%</f>
        <v>16000</v>
      </c>
      <c r="E53" s="7">
        <f>Zadání!$C$9*C53</f>
        <v>1653.2217033063323</v>
      </c>
      <c r="F53" s="7">
        <f t="shared" si="4"/>
        <v>43424.611813517404</v>
      </c>
      <c r="G53" s="2">
        <f t="shared" si="8"/>
        <v>84314.306868622953</v>
      </c>
      <c r="H53" s="2">
        <f>(J52)*Zadání!$C$8/12</f>
        <v>826.61085165316615</v>
      </c>
      <c r="I53" s="2">
        <f t="shared" si="5"/>
        <v>21716.305906758702</v>
      </c>
      <c r="J53" s="2">
        <f t="shared" si="6"/>
        <v>85140.91772027612</v>
      </c>
      <c r="K53" s="2">
        <f t="shared" si="9"/>
        <v>101140.91772027612</v>
      </c>
      <c r="L53" s="2">
        <f t="shared" si="3"/>
        <v>65140.917720276106</v>
      </c>
      <c r="M53" s="14">
        <f t="shared" si="7"/>
        <v>325.70458860138052</v>
      </c>
    </row>
    <row r="54" spans="2:13" x14ac:dyDescent="0.2">
      <c r="B54" s="2">
        <v>50</v>
      </c>
      <c r="C54" s="2">
        <f t="shared" si="10"/>
        <v>85140.91772027612</v>
      </c>
      <c r="D54" s="2">
        <f>Zadání!$C$6*Zadání!$C$7%</f>
        <v>16000</v>
      </c>
      <c r="E54" s="7">
        <f>Zadání!$C$9*C54</f>
        <v>1702.8183544055225</v>
      </c>
      <c r="F54" s="7">
        <f t="shared" si="4"/>
        <v>45127.430167922925</v>
      </c>
      <c r="G54" s="2">
        <f t="shared" si="8"/>
        <v>86843.736074681641</v>
      </c>
      <c r="H54" s="2">
        <f>(J53)*Zadání!$C$8/12</f>
        <v>851.40917720276127</v>
      </c>
      <c r="I54" s="2">
        <f t="shared" si="5"/>
        <v>22567.715083961462</v>
      </c>
      <c r="J54" s="2">
        <f t="shared" si="6"/>
        <v>87695.145251884402</v>
      </c>
      <c r="K54" s="2">
        <f t="shared" si="9"/>
        <v>103695.1452518844</v>
      </c>
      <c r="L54" s="2">
        <f t="shared" si="3"/>
        <v>67695.145251884387</v>
      </c>
      <c r="M54" s="14">
        <f t="shared" si="7"/>
        <v>338.47572625942195</v>
      </c>
    </row>
    <row r="55" spans="2:13" x14ac:dyDescent="0.2">
      <c r="B55" s="2">
        <v>51</v>
      </c>
      <c r="C55" s="2">
        <f t="shared" si="10"/>
        <v>87695.145251884402</v>
      </c>
      <c r="D55" s="2">
        <f>Zadání!$C$6*Zadání!$C$7%</f>
        <v>16000</v>
      </c>
      <c r="E55" s="7">
        <f>Zadání!$C$9*C55</f>
        <v>1753.902905037688</v>
      </c>
      <c r="F55" s="7">
        <f t="shared" si="4"/>
        <v>46881.33307296061</v>
      </c>
      <c r="G55" s="2">
        <f t="shared" si="8"/>
        <v>89449.048156922086</v>
      </c>
      <c r="H55" s="2">
        <f>(J54)*Zadání!$C$8/12</f>
        <v>876.95145251884389</v>
      </c>
      <c r="I55" s="2">
        <f t="shared" si="5"/>
        <v>23444.666536480305</v>
      </c>
      <c r="J55" s="2">
        <f t="shared" si="6"/>
        <v>90325.999609440929</v>
      </c>
      <c r="K55" s="2">
        <f t="shared" si="9"/>
        <v>106325.99960944093</v>
      </c>
      <c r="L55" s="2">
        <f t="shared" si="3"/>
        <v>70325.999609440914</v>
      </c>
      <c r="M55" s="14">
        <f t="shared" si="7"/>
        <v>351.62999804720459</v>
      </c>
    </row>
    <row r="56" spans="2:13" x14ac:dyDescent="0.2">
      <c r="B56" s="2">
        <v>52</v>
      </c>
      <c r="C56" s="2">
        <f t="shared" si="10"/>
        <v>90325.999609440929</v>
      </c>
      <c r="D56" s="2">
        <f>Zadání!$C$6*Zadání!$C$7%</f>
        <v>16000</v>
      </c>
      <c r="E56" s="7">
        <f>Zadání!$C$9*C56</f>
        <v>1806.5199921888186</v>
      </c>
      <c r="F56" s="7">
        <f t="shared" si="4"/>
        <v>48687.853065149429</v>
      </c>
      <c r="G56" s="2">
        <f t="shared" si="8"/>
        <v>92132.519601629741</v>
      </c>
      <c r="H56" s="2">
        <f>(J55)*Zadání!$C$8/12</f>
        <v>903.2599960944093</v>
      </c>
      <c r="I56" s="2">
        <f t="shared" si="5"/>
        <v>24347.926532574715</v>
      </c>
      <c r="J56" s="2">
        <f t="shared" si="6"/>
        <v>93035.779597724148</v>
      </c>
      <c r="K56" s="2">
        <f t="shared" si="9"/>
        <v>109035.77959772415</v>
      </c>
      <c r="L56" s="2">
        <f t="shared" si="3"/>
        <v>73035.779597724148</v>
      </c>
      <c r="M56" s="14">
        <f t="shared" si="7"/>
        <v>365.17889798862075</v>
      </c>
    </row>
    <row r="57" spans="2:13" x14ac:dyDescent="0.2">
      <c r="B57" s="2">
        <v>53</v>
      </c>
      <c r="C57" s="2">
        <f t="shared" si="10"/>
        <v>93035.779597724148</v>
      </c>
      <c r="D57" s="2">
        <f>Zadání!$C$6*Zadání!$C$7%</f>
        <v>16000</v>
      </c>
      <c r="E57" s="7">
        <f>Zadání!$C$9*C57</f>
        <v>1860.715591954483</v>
      </c>
      <c r="F57" s="7">
        <f t="shared" si="4"/>
        <v>50548.568657103911</v>
      </c>
      <c r="G57" s="2">
        <f t="shared" si="8"/>
        <v>94896.495189678637</v>
      </c>
      <c r="H57" s="2">
        <f>(J56)*Zadání!$C$8/12</f>
        <v>930.35779597724149</v>
      </c>
      <c r="I57" s="2">
        <f t="shared" si="5"/>
        <v>25278.284328551956</v>
      </c>
      <c r="J57" s="2">
        <f t="shared" si="6"/>
        <v>95826.852985655874</v>
      </c>
      <c r="K57" s="2">
        <f t="shared" si="9"/>
        <v>111826.85298565587</v>
      </c>
      <c r="L57" s="2">
        <f t="shared" si="3"/>
        <v>75826.85298565586</v>
      </c>
      <c r="M57" s="14">
        <f t="shared" si="7"/>
        <v>379.13426492827932</v>
      </c>
    </row>
    <row r="58" spans="2:13" x14ac:dyDescent="0.2">
      <c r="B58" s="2">
        <v>54</v>
      </c>
      <c r="C58" s="2">
        <f t="shared" si="10"/>
        <v>95826.852985655874</v>
      </c>
      <c r="D58" s="2">
        <f>Zadání!$C$6*Zadání!$C$7%</f>
        <v>16000</v>
      </c>
      <c r="E58" s="7">
        <f>Zadání!$C$9*C58</f>
        <v>1916.5370597131175</v>
      </c>
      <c r="F58" s="7">
        <f t="shared" si="4"/>
        <v>52465.10571681703</v>
      </c>
      <c r="G58" s="2">
        <f t="shared" si="8"/>
        <v>97743.390045368986</v>
      </c>
      <c r="H58" s="2">
        <f>(J57)*Zadání!$C$8/12</f>
        <v>958.26852985655876</v>
      </c>
      <c r="I58" s="2">
        <f t="shared" si="5"/>
        <v>26236.552858408515</v>
      </c>
      <c r="J58" s="2">
        <f t="shared" si="6"/>
        <v>98701.658575225549</v>
      </c>
      <c r="K58" s="2">
        <f t="shared" si="9"/>
        <v>114701.65857522555</v>
      </c>
      <c r="L58" s="2">
        <f t="shared" si="3"/>
        <v>78701.658575225549</v>
      </c>
      <c r="M58" s="14">
        <f t="shared" si="7"/>
        <v>393.50829287612777</v>
      </c>
    </row>
    <row r="59" spans="2:13" x14ac:dyDescent="0.2">
      <c r="B59" s="2">
        <v>55</v>
      </c>
      <c r="C59" s="2">
        <f t="shared" si="10"/>
        <v>98701.658575225549</v>
      </c>
      <c r="D59" s="2">
        <f>Zadání!$C$6*Zadání!$C$7%</f>
        <v>16000</v>
      </c>
      <c r="E59" s="7">
        <f>Zadání!$C$9*C59</f>
        <v>1974.0331715045111</v>
      </c>
      <c r="F59" s="7">
        <f t="shared" si="4"/>
        <v>54439.13888832154</v>
      </c>
      <c r="G59" s="2">
        <f t="shared" si="8"/>
        <v>100675.69174673007</v>
      </c>
      <c r="H59" s="2">
        <f>(J58)*Zadání!$C$8/12</f>
        <v>987.01658575225554</v>
      </c>
      <c r="I59" s="2">
        <f t="shared" si="5"/>
        <v>27223.56944416077</v>
      </c>
      <c r="J59" s="2">
        <f t="shared" si="6"/>
        <v>101662.70833248232</v>
      </c>
      <c r="K59" s="2">
        <f t="shared" si="9"/>
        <v>117662.70833248232</v>
      </c>
      <c r="L59" s="2">
        <f t="shared" si="3"/>
        <v>81662.708332482318</v>
      </c>
      <c r="M59" s="14">
        <f t="shared" si="7"/>
        <v>408.31354166241158</v>
      </c>
    </row>
    <row r="60" spans="2:13" x14ac:dyDescent="0.2">
      <c r="B60" s="2">
        <v>56</v>
      </c>
      <c r="C60" s="2">
        <f t="shared" si="10"/>
        <v>101662.70833248232</v>
      </c>
      <c r="D60" s="2">
        <f>Zadání!$C$6*Zadání!$C$7%</f>
        <v>16000</v>
      </c>
      <c r="E60" s="7">
        <f>Zadání!$C$9*C60</f>
        <v>2033.2541666496463</v>
      </c>
      <c r="F60" s="7">
        <f t="shared" si="4"/>
        <v>56472.393054971188</v>
      </c>
      <c r="G60" s="2">
        <f t="shared" si="8"/>
        <v>103695.96249913196</v>
      </c>
      <c r="H60" s="2">
        <f>(J59)*Zadání!$C$8/12</f>
        <v>1016.6270833248232</v>
      </c>
      <c r="I60" s="2">
        <f t="shared" si="5"/>
        <v>28240.196527485594</v>
      </c>
      <c r="J60" s="2">
        <f t="shared" si="6"/>
        <v>104712.58958245679</v>
      </c>
      <c r="K60" s="2">
        <f t="shared" si="9"/>
        <v>120712.58958245679</v>
      </c>
      <c r="L60" s="2">
        <f t="shared" si="3"/>
        <v>84712.589582456785</v>
      </c>
      <c r="M60" s="14">
        <f t="shared" si="7"/>
        <v>423.5629479122839</v>
      </c>
    </row>
    <row r="61" spans="2:13" x14ac:dyDescent="0.2">
      <c r="B61" s="2">
        <v>57</v>
      </c>
      <c r="C61" s="2">
        <f t="shared" si="10"/>
        <v>104712.58958245679</v>
      </c>
      <c r="D61" s="2">
        <f>Zadání!$C$6*Zadání!$C$7%</f>
        <v>16000</v>
      </c>
      <c r="E61" s="7">
        <f>Zadání!$C$9*C61</f>
        <v>2094.2517916491356</v>
      </c>
      <c r="F61" s="7">
        <f t="shared" si="4"/>
        <v>58566.644846620322</v>
      </c>
      <c r="G61" s="2">
        <f t="shared" si="8"/>
        <v>106806.84137410592</v>
      </c>
      <c r="H61" s="2">
        <f>(J60)*Zadání!$C$8/12</f>
        <v>1047.1258958245678</v>
      </c>
      <c r="I61" s="2">
        <f t="shared" si="5"/>
        <v>29287.322423310161</v>
      </c>
      <c r="J61" s="2">
        <f t="shared" si="6"/>
        <v>107853.96726993049</v>
      </c>
      <c r="K61" s="2">
        <f t="shared" si="9"/>
        <v>123853.96726993049</v>
      </c>
      <c r="L61" s="2">
        <f t="shared" si="3"/>
        <v>87853.967269930479</v>
      </c>
      <c r="M61" s="14">
        <f t="shared" si="7"/>
        <v>439.26983634965239</v>
      </c>
    </row>
    <row r="62" spans="2:13" x14ac:dyDescent="0.2">
      <c r="B62" s="2">
        <v>58</v>
      </c>
      <c r="C62" s="2">
        <f t="shared" si="10"/>
        <v>107853.96726993049</v>
      </c>
      <c r="D62" s="2">
        <f>Zadání!$C$6*Zadání!$C$7%</f>
        <v>16000</v>
      </c>
      <c r="E62" s="7">
        <f>Zadání!$C$9*C62</f>
        <v>2157.0793453986098</v>
      </c>
      <c r="F62" s="7">
        <f t="shared" si="4"/>
        <v>60723.724192018934</v>
      </c>
      <c r="G62" s="2">
        <f t="shared" si="8"/>
        <v>110011.04661532911</v>
      </c>
      <c r="H62" s="2">
        <f>(J61)*Zadání!$C$8/12</f>
        <v>1078.5396726993049</v>
      </c>
      <c r="I62" s="2">
        <f t="shared" si="5"/>
        <v>30365.862096009467</v>
      </c>
      <c r="J62" s="2">
        <f t="shared" si="6"/>
        <v>111089.58628802841</v>
      </c>
      <c r="K62" s="2">
        <f t="shared" si="9"/>
        <v>127089.58628802841</v>
      </c>
      <c r="L62" s="2">
        <f t="shared" si="3"/>
        <v>91089.586288028397</v>
      </c>
      <c r="M62" s="14">
        <f t="shared" si="7"/>
        <v>455.44793144014199</v>
      </c>
    </row>
    <row r="63" spans="2:13" x14ac:dyDescent="0.2">
      <c r="B63" s="2">
        <v>59</v>
      </c>
      <c r="C63" s="2">
        <f t="shared" si="10"/>
        <v>111089.58628802841</v>
      </c>
      <c r="D63" s="2">
        <f>Zadání!$C$6*Zadání!$C$7%</f>
        <v>16000</v>
      </c>
      <c r="E63" s="7">
        <f>Zadání!$C$9*C63</f>
        <v>2221.7917257605682</v>
      </c>
      <c r="F63" s="7">
        <f t="shared" si="4"/>
        <v>62945.515917779499</v>
      </c>
      <c r="G63" s="2">
        <f t="shared" si="8"/>
        <v>113311.37801378898</v>
      </c>
      <c r="H63" s="2">
        <f>(J62)*Zadání!$C$8/12</f>
        <v>1110.8958628802841</v>
      </c>
      <c r="I63" s="2">
        <f t="shared" si="5"/>
        <v>31476.75795888975</v>
      </c>
      <c r="J63" s="2">
        <f t="shared" si="6"/>
        <v>114422.27387666926</v>
      </c>
      <c r="K63" s="2">
        <f t="shared" si="9"/>
        <v>130422.27387666926</v>
      </c>
      <c r="L63" s="2">
        <f t="shared" si="3"/>
        <v>94422.273876669249</v>
      </c>
      <c r="M63" s="14">
        <f t="shared" si="7"/>
        <v>472.11136938334624</v>
      </c>
    </row>
    <row r="64" spans="2:13" x14ac:dyDescent="0.2">
      <c r="B64" s="3">
        <v>60</v>
      </c>
      <c r="C64" s="3">
        <f t="shared" si="10"/>
        <v>114422.27387666926</v>
      </c>
      <c r="D64" s="3">
        <f>Zadání!$C$6*Zadání!$C$7%</f>
        <v>16000</v>
      </c>
      <c r="E64" s="8">
        <f>Zadání!$C$9*C64</f>
        <v>2288.4454775333852</v>
      </c>
      <c r="F64" s="8">
        <f t="shared" si="4"/>
        <v>65233.961395312886</v>
      </c>
      <c r="G64" s="3">
        <f t="shared" si="8"/>
        <v>116710.71935420265</v>
      </c>
      <c r="H64" s="3">
        <f>(J63)*Zadání!$C$8/12</f>
        <v>1144.2227387666926</v>
      </c>
      <c r="I64" s="3">
        <f t="shared" si="5"/>
        <v>32620.980697656443</v>
      </c>
      <c r="J64" s="3">
        <f t="shared" si="6"/>
        <v>117854.94209296934</v>
      </c>
      <c r="K64" s="3">
        <f t="shared" si="9"/>
        <v>133854.94209296934</v>
      </c>
      <c r="L64" s="3">
        <f t="shared" si="3"/>
        <v>97854.94209296933</v>
      </c>
      <c r="M64" s="15">
        <f t="shared" si="7"/>
        <v>489.27471046484663</v>
      </c>
    </row>
  </sheetData>
  <sheetProtection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Zadání</vt:lpstr>
      <vt:lpstr>Graf_6 měsíců</vt:lpstr>
      <vt:lpstr>Graf_12 měsíců</vt:lpstr>
      <vt:lpstr>Graf_24 měsíců</vt:lpstr>
      <vt:lpstr>Graf_36 měsíců</vt:lpstr>
      <vt:lpstr>Graf_48 měsíců</vt:lpstr>
      <vt:lpstr>Graf_60 měsíců</vt:lpstr>
      <vt:lpstr>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Andrea Vachtarčíková</cp:lastModifiedBy>
  <cp:revision/>
  <dcterms:created xsi:type="dcterms:W3CDTF">2021-09-28T16:39:48Z</dcterms:created>
  <dcterms:modified xsi:type="dcterms:W3CDTF">2023-01-19T14:19:50Z</dcterms:modified>
  <cp:category/>
  <cp:contentStatus/>
</cp:coreProperties>
</file>